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iweekly Timesheet" sheetId="1" state="visible" r:id="rId1"/>
  </sheets>
  <definedNames>
    <definedName name="_xlnm.Print_Area" localSheetId="0">'Biweekly Timesheet'!$A$1:$H$31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mmm d, yyyy"/>
    <numFmt numFmtId="166" formatCode="&quot;$&quot;#,##0.00"/>
    <numFmt numFmtId="167" formatCode="0.0&quot;x&quot;"/>
    <numFmt numFmtId="168" formatCode="mmm d"/>
  </numFmts>
  <fonts count="7">
    <font>
      <name val="Calibri"/>
      <family val="2"/>
      <color theme="1"/>
      <sz val="11"/>
      <scheme val="minor"/>
    </font>
    <font>
      <name val="Calibri"/>
      <b val="1"/>
      <color rgb="00283593"/>
      <sz val="20"/>
    </font>
    <font>
      <name val="Calibri"/>
      <i val="1"/>
      <color rgb="00595959"/>
      <sz val="10"/>
    </font>
    <font>
      <name val="Calibri"/>
      <b val="1"/>
      <color rgb="00262626"/>
      <sz val="10"/>
    </font>
    <font>
      <name val="Calibri"/>
      <color rgb="00262626"/>
      <sz val="10"/>
    </font>
    <font>
      <name val="Calibri"/>
      <b val="1"/>
      <color rgb="00FFFFFF"/>
      <sz val="10"/>
    </font>
    <font>
      <name val="Calibri"/>
      <color rgb="00262626"/>
      <sz val="9"/>
    </font>
  </fonts>
  <fills count="5">
    <fill>
      <patternFill/>
    </fill>
    <fill>
      <patternFill patternType="gray125"/>
    </fill>
    <fill>
      <patternFill patternType="solid">
        <fgColor rgb="00E8EAF6"/>
        <bgColor rgb="00E8EAF6"/>
      </patternFill>
    </fill>
    <fill>
      <patternFill patternType="solid">
        <fgColor rgb="00283593"/>
        <bgColor rgb="00283593"/>
      </patternFill>
    </fill>
    <fill>
      <patternFill patternType="solid">
        <fgColor rgb="00F7F8FC"/>
        <bgColor rgb="00F7F8FC"/>
      </patternFill>
    </fill>
  </fills>
  <borders count="5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  <border>
      <left/>
      <right/>
      <top style="thin">
        <color rgb="00A6A6A6"/>
      </top>
      <bottom/>
      <diagonal/>
    </border>
    <border>
      <left/>
      <right style="thin">
        <color rgb="00A6A6A6"/>
      </right>
      <top style="thin">
        <color rgb="00A6A6A6"/>
      </top>
      <bottom/>
      <diagonal/>
    </border>
    <border>
      <left/>
      <right style="thin">
        <color rgb="00A6A6A6"/>
      </right>
      <top style="thin">
        <color rgb="00A6A6A6"/>
      </top>
      <bottom style="thin">
        <color rgb="00A6A6A6"/>
      </bottom>
      <diagonal/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2" borderId="1" applyAlignment="1" pivotButton="0" quotePrefix="0" xfId="0">
      <alignment vertical="center"/>
    </xf>
    <xf numFmtId="0" fontId="0" fillId="0" borderId="1" pivotButton="0" quotePrefix="0" xfId="0"/>
    <xf numFmtId="0" fontId="4" fillId="0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right" vertical="center"/>
    </xf>
    <xf numFmtId="166" fontId="4" fillId="0" borderId="1" applyAlignment="1" pivotButton="0" quotePrefix="0" xfId="0">
      <alignment horizontal="center" vertical="center"/>
    </xf>
    <xf numFmtId="167" fontId="4" fillId="0" borderId="1" applyAlignment="1" pivotButton="0" quotePrefix="0" xfId="0">
      <alignment horizontal="center" vertical="center"/>
    </xf>
    <xf numFmtId="165" fontId="4" fillId="0" borderId="1" applyAlignment="1" pivotButton="0" quotePrefix="0" xfId="0">
      <alignment horizontal="center" vertical="center"/>
    </xf>
    <xf numFmtId="1" fontId="4" fillId="0" borderId="1" applyAlignment="1" pivotButton="0" quotePrefix="0" xfId="0">
      <alignment horizontal="center" vertical="center"/>
    </xf>
    <xf numFmtId="0" fontId="3" fillId="0" borderId="0" applyAlignment="1" pivotButton="0" quotePrefix="0" xfId="0">
      <alignment horizontal="right" vertical="center"/>
    </xf>
    <xf numFmtId="165" fontId="4" fillId="0" borderId="0" applyAlignment="1" pivotButton="0" quotePrefix="0" xfId="0">
      <alignment horizontal="center" vertical="center"/>
    </xf>
    <xf numFmtId="0" fontId="5" fillId="3" borderId="1" applyAlignment="1" pivotButton="0" quotePrefix="0" xfId="0">
      <alignment horizontal="center" vertical="center"/>
    </xf>
    <xf numFmtId="168" fontId="4" fillId="0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/>
    </xf>
    <xf numFmtId="18" fontId="4" fillId="0" borderId="1" applyAlignment="1" pivotButton="0" quotePrefix="0" xfId="0">
      <alignment horizontal="center" vertical="center"/>
    </xf>
    <xf numFmtId="2" fontId="3" fillId="0" borderId="1" applyAlignment="1" pivotButton="0" quotePrefix="0" xfId="0">
      <alignment horizontal="center" vertical="center"/>
    </xf>
    <xf numFmtId="0" fontId="4" fillId="0" borderId="1" applyAlignment="1" pivotButton="0" quotePrefix="0" xfId="0">
      <alignment vertical="center"/>
    </xf>
    <xf numFmtId="168" fontId="4" fillId="4" borderId="1" applyAlignment="1" pivotButton="0" quotePrefix="0" xfId="0">
      <alignment horizontal="center" vertical="center"/>
    </xf>
    <xf numFmtId="18" fontId="4" fillId="4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/>
    </xf>
    <xf numFmtId="2" fontId="3" fillId="4" borderId="1" applyAlignment="1" pivotButton="0" quotePrefix="0" xfId="0">
      <alignment horizontal="center" vertical="center"/>
    </xf>
    <xf numFmtId="0" fontId="4" fillId="4" borderId="1" applyAlignment="1" pivotButton="0" quotePrefix="0" xfId="0">
      <alignment vertical="center"/>
    </xf>
    <xf numFmtId="0" fontId="6" fillId="4" borderId="1" applyAlignment="1" pivotButton="0" quotePrefix="0" xfId="0">
      <alignment vertical="center"/>
    </xf>
    <xf numFmtId="0" fontId="5" fillId="3" borderId="1" applyAlignment="1" pivotButton="0" quotePrefix="0" xfId="0">
      <alignment vertical="center"/>
    </xf>
    <xf numFmtId="0" fontId="0" fillId="0" borderId="4" pivotButton="0" quotePrefix="0" xfId="0"/>
    <xf numFmtId="0" fontId="5" fillId="3" borderId="0" applyAlignment="1" pivotButton="0" quotePrefix="0" xfId="0">
      <alignment horizontal="center" vertical="center"/>
    </xf>
    <xf numFmtId="2" fontId="4" fillId="0" borderId="1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4" fillId="0" borderId="0" applyAlignment="1" pivotButton="0" quotePrefix="0" xfId="0">
      <alignment vertical="center"/>
    </xf>
    <xf numFmtId="166" fontId="3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1" customWidth="1" min="2" max="2"/>
    <col width="12" customWidth="1" min="3" max="3"/>
    <col width="12" customWidth="1" min="4" max="4"/>
    <col width="11" customWidth="1" min="5" max="5"/>
    <col width="11" customWidth="1" min="6" max="6"/>
    <col width="11" customWidth="1" min="7" max="7"/>
    <col width="11" customWidth="1" min="8" max="8"/>
  </cols>
  <sheetData>
    <row r="1">
      <c r="A1" s="1" t="inlineStr">
        <is>
          <t>BIWEEKLY TIMESHEET CALCULATOR</t>
        </is>
      </c>
    </row>
    <row r="2">
      <c r="A2" s="2" t="inlineStr">
        <is>
          <t>Two-week pay period. Overtime is calculated separately for each workweek (hours over the weekly limit).</t>
        </is>
      </c>
    </row>
    <row r="4">
      <c r="A4" s="3" t="inlineStr">
        <is>
          <t>Employee</t>
        </is>
      </c>
      <c r="B4" s="4" t="n"/>
      <c r="C4" s="5" t="inlineStr">
        <is>
          <t>Marcus Lee</t>
        </is>
      </c>
      <c r="D4" s="4" t="n"/>
      <c r="E4" s="6" t="inlineStr">
        <is>
          <t>Hourly Rate</t>
        </is>
      </c>
      <c r="F4" s="4" t="n"/>
      <c r="G4" s="7" t="n">
        <v>19</v>
      </c>
      <c r="H4" s="4" t="n"/>
    </row>
    <row r="5">
      <c r="A5" s="3" t="inlineStr">
        <is>
          <t>Position</t>
        </is>
      </c>
      <c r="B5" s="4" t="n"/>
      <c r="C5" s="5" t="inlineStr">
        <is>
          <t>Warehouse Associate</t>
        </is>
      </c>
      <c r="D5" s="4" t="n"/>
      <c r="E5" s="6" t="inlineStr">
        <is>
          <t>OT Multiplier</t>
        </is>
      </c>
      <c r="F5" s="4" t="n"/>
      <c r="G5" s="8" t="n">
        <v>1.5</v>
      </c>
      <c r="H5" s="4" t="n"/>
    </row>
    <row r="6">
      <c r="A6" s="3" t="inlineStr">
        <is>
          <t>Pay Period Start</t>
        </is>
      </c>
      <c r="B6" s="4" t="n"/>
      <c r="C6" s="9" t="n">
        <v>46300</v>
      </c>
      <c r="D6" s="4" t="n"/>
      <c r="E6" s="6" t="inlineStr">
        <is>
          <t>OT After (hrs/wk)</t>
        </is>
      </c>
      <c r="F6" s="4" t="n"/>
      <c r="G6" s="10" t="n">
        <v>40</v>
      </c>
      <c r="H6" s="4" t="n"/>
    </row>
    <row r="7">
      <c r="A7" s="11" t="inlineStr">
        <is>
          <t>Period End:</t>
        </is>
      </c>
      <c r="C7" s="12">
        <f>C6+13</f>
        <v/>
      </c>
    </row>
    <row r="9">
      <c r="A9" s="13" t="inlineStr">
        <is>
          <t>Date</t>
        </is>
      </c>
      <c r="B9" s="13" t="inlineStr">
        <is>
          <t>Day</t>
        </is>
      </c>
      <c r="C9" s="13" t="inlineStr">
        <is>
          <t>Time In</t>
        </is>
      </c>
      <c r="D9" s="13" t="inlineStr">
        <is>
          <t>Time Out</t>
        </is>
      </c>
      <c r="E9" s="13" t="inlineStr">
        <is>
          <t>Break (min)</t>
        </is>
      </c>
      <c r="F9" s="13" t="inlineStr">
        <is>
          <t>Hours</t>
        </is>
      </c>
      <c r="G9" s="13" t="inlineStr">
        <is>
          <t>Week</t>
        </is>
      </c>
      <c r="H9" s="13" t="inlineStr">
        <is>
          <t>Notes</t>
        </is>
      </c>
    </row>
    <row r="10">
      <c r="A10" s="14">
        <f>$C$6+0</f>
        <v/>
      </c>
      <c r="B10" s="15">
        <f>TEXT(A10,"ddd")</f>
        <v/>
      </c>
      <c r="C10" s="16" t="n">
        <v>0.2916666666666667</v>
      </c>
      <c r="D10" s="16" t="n">
        <v>0.6458333333333334</v>
      </c>
      <c r="E10" s="5" t="n">
        <v>30</v>
      </c>
      <c r="F10" s="17">
        <f>IF(COUNT(C10,D10)&lt;2,0,ROUND(MOD(D10-C10,1)*24-N(E10)/60,2))</f>
        <v/>
      </c>
      <c r="G10" s="5" t="n">
        <v>1</v>
      </c>
      <c r="H10" s="18" t="inlineStr"/>
    </row>
    <row r="11">
      <c r="A11" s="14">
        <f>$C$6+1</f>
        <v/>
      </c>
      <c r="B11" s="15">
        <f>TEXT(A11,"ddd")</f>
        <v/>
      </c>
      <c r="C11" s="16" t="n">
        <v>0.2916666666666667</v>
      </c>
      <c r="D11" s="16" t="n">
        <v>0.6458333333333334</v>
      </c>
      <c r="E11" s="5" t="n">
        <v>30</v>
      </c>
      <c r="F11" s="17">
        <f>IF(COUNT(C11,D11)&lt;2,0,ROUND(MOD(D11-C11,1)*24-N(E11)/60,2))</f>
        <v/>
      </c>
      <c r="G11" s="5" t="n">
        <v>1</v>
      </c>
      <c r="H11" s="18" t="inlineStr"/>
    </row>
    <row r="12">
      <c r="A12" s="14">
        <f>$C$6+2</f>
        <v/>
      </c>
      <c r="B12" s="15">
        <f>TEXT(A12,"ddd")</f>
        <v/>
      </c>
      <c r="C12" s="16" t="n">
        <v>0.2916666666666667</v>
      </c>
      <c r="D12" s="16" t="n">
        <v>0.7083333333333334</v>
      </c>
      <c r="E12" s="5" t="n">
        <v>30</v>
      </c>
      <c r="F12" s="17">
        <f>IF(COUNT(C12,D12)&lt;2,0,ROUND(MOD(D12-C12,1)*24-N(E12)/60,2))</f>
        <v/>
      </c>
      <c r="G12" s="5" t="n">
        <v>1</v>
      </c>
      <c r="H12" s="18" t="inlineStr"/>
    </row>
    <row r="13">
      <c r="A13" s="14">
        <f>$C$6+3</f>
        <v/>
      </c>
      <c r="B13" s="15">
        <f>TEXT(A13,"ddd")</f>
        <v/>
      </c>
      <c r="C13" s="16" t="n">
        <v>0.2916666666666667</v>
      </c>
      <c r="D13" s="16" t="n">
        <v>0.6458333333333334</v>
      </c>
      <c r="E13" s="5" t="n">
        <v>30</v>
      </c>
      <c r="F13" s="17">
        <f>IF(COUNT(C13,D13)&lt;2,0,ROUND(MOD(D13-C13,1)*24-N(E13)/60,2))</f>
        <v/>
      </c>
      <c r="G13" s="5" t="n">
        <v>1</v>
      </c>
      <c r="H13" s="18" t="inlineStr"/>
    </row>
    <row r="14">
      <c r="A14" s="14">
        <f>$C$6+4</f>
        <v/>
      </c>
      <c r="B14" s="15">
        <f>TEXT(A14,"ddd")</f>
        <v/>
      </c>
      <c r="C14" s="16" t="n">
        <v>0.2916666666666667</v>
      </c>
      <c r="D14" s="16" t="n">
        <v>0.6666666666666666</v>
      </c>
      <c r="E14" s="5" t="n">
        <v>30</v>
      </c>
      <c r="F14" s="17">
        <f>IF(COUNT(C14,D14)&lt;2,0,ROUND(MOD(D14-C14,1)*24-N(E14)/60,2))</f>
        <v/>
      </c>
      <c r="G14" s="5" t="n">
        <v>1</v>
      </c>
      <c r="H14" s="18" t="inlineStr"/>
    </row>
    <row r="15">
      <c r="A15" s="14">
        <f>$C$6+5</f>
        <v/>
      </c>
      <c r="B15" s="15">
        <f>TEXT(A15,"ddd")</f>
        <v/>
      </c>
      <c r="C15" s="16" t="n">
        <v>0.3333333333333333</v>
      </c>
      <c r="D15" s="16" t="n">
        <v>0.5</v>
      </c>
      <c r="E15" s="5" t="n">
        <v>0</v>
      </c>
      <c r="F15" s="17">
        <f>IF(COUNT(C15,D15)&lt;2,0,ROUND(MOD(D15-C15,1)*24-N(E15)/60,2))</f>
        <v/>
      </c>
      <c r="G15" s="5" t="n">
        <v>1</v>
      </c>
      <c r="H15" s="18" t="inlineStr"/>
    </row>
    <row r="16">
      <c r="A16" s="14">
        <f>$C$6+6</f>
        <v/>
      </c>
      <c r="B16" s="15">
        <f>TEXT(A16,"ddd")</f>
        <v/>
      </c>
      <c r="C16" s="16" t="n"/>
      <c r="D16" s="16" t="n"/>
      <c r="E16" s="5" t="n"/>
      <c r="F16" s="17">
        <f>IF(COUNT(C16,D16)&lt;2,0,ROUND(MOD(D16-C16,1)*24-N(E16)/60,2))</f>
        <v/>
      </c>
      <c r="G16" s="5" t="n">
        <v>1</v>
      </c>
      <c r="H16" s="18" t="inlineStr"/>
    </row>
    <row r="17">
      <c r="A17" s="19">
        <f>$C$6+7</f>
        <v/>
      </c>
      <c r="B17" s="15">
        <f>TEXT(A17,"ddd")</f>
        <v/>
      </c>
      <c r="C17" s="20" t="n">
        <v>0.2916666666666667</v>
      </c>
      <c r="D17" s="20" t="n">
        <v>0.6458333333333334</v>
      </c>
      <c r="E17" s="21" t="n">
        <v>30</v>
      </c>
      <c r="F17" s="22">
        <f>IF(COUNT(C17,D17)&lt;2,0,ROUND(MOD(D17-C17,1)*24-N(E17)/60,2))</f>
        <v/>
      </c>
      <c r="G17" s="21" t="n">
        <v>2</v>
      </c>
      <c r="H17" s="23" t="inlineStr"/>
    </row>
    <row r="18">
      <c r="A18" s="19">
        <f>$C$6+8</f>
        <v/>
      </c>
      <c r="B18" s="15">
        <f>TEXT(A18,"ddd")</f>
        <v/>
      </c>
      <c r="C18" s="20" t="n">
        <v>0.2916666666666667</v>
      </c>
      <c r="D18" s="20" t="n">
        <v>0.6458333333333334</v>
      </c>
      <c r="E18" s="21" t="n">
        <v>30</v>
      </c>
      <c r="F18" s="22">
        <f>IF(COUNT(C18,D18)&lt;2,0,ROUND(MOD(D18-C18,1)*24-N(E18)/60,2))</f>
        <v/>
      </c>
      <c r="G18" s="21" t="n">
        <v>2</v>
      </c>
      <c r="H18" s="23" t="inlineStr"/>
    </row>
    <row r="19">
      <c r="A19" s="19">
        <f>$C$6+9</f>
        <v/>
      </c>
      <c r="B19" s="15">
        <f>TEXT(A19,"ddd")</f>
        <v/>
      </c>
      <c r="C19" s="20" t="n">
        <v>0.2916666666666667</v>
      </c>
      <c r="D19" s="20" t="n">
        <v>0.75</v>
      </c>
      <c r="E19" s="21" t="n">
        <v>30</v>
      </c>
      <c r="F19" s="22">
        <f>IF(COUNT(C19,D19)&lt;2,0,ROUND(MOD(D19-C19,1)*24-N(E19)/60,2))</f>
        <v/>
      </c>
      <c r="G19" s="21" t="n">
        <v>2</v>
      </c>
      <c r="H19" s="24" t="inlineStr">
        <is>
          <t>Inventory</t>
        </is>
      </c>
    </row>
    <row r="20">
      <c r="A20" s="19">
        <f>$C$6+10</f>
        <v/>
      </c>
      <c r="B20" s="15">
        <f>TEXT(A20,"ddd")</f>
        <v/>
      </c>
      <c r="C20" s="20" t="n">
        <v>0.2916666666666667</v>
      </c>
      <c r="D20" s="20" t="n">
        <v>0.6458333333333334</v>
      </c>
      <c r="E20" s="21" t="n">
        <v>30</v>
      </c>
      <c r="F20" s="22">
        <f>IF(COUNT(C20,D20)&lt;2,0,ROUND(MOD(D20-C20,1)*24-N(E20)/60,2))</f>
        <v/>
      </c>
      <c r="G20" s="21" t="n">
        <v>2</v>
      </c>
      <c r="H20" s="23" t="inlineStr"/>
    </row>
    <row r="21">
      <c r="A21" s="19">
        <f>$C$6+11</f>
        <v/>
      </c>
      <c r="B21" s="15">
        <f>TEXT(A21,"ddd")</f>
        <v/>
      </c>
      <c r="C21" s="20" t="n">
        <v>0.2916666666666667</v>
      </c>
      <c r="D21" s="20" t="n">
        <v>0.6666666666666666</v>
      </c>
      <c r="E21" s="21" t="n">
        <v>30</v>
      </c>
      <c r="F21" s="22">
        <f>IF(COUNT(C21,D21)&lt;2,0,ROUND(MOD(D21-C21,1)*24-N(E21)/60,2))</f>
        <v/>
      </c>
      <c r="G21" s="21" t="n">
        <v>2</v>
      </c>
      <c r="H21" s="23" t="inlineStr"/>
    </row>
    <row r="22">
      <c r="A22" s="19">
        <f>$C$6+12</f>
        <v/>
      </c>
      <c r="B22" s="15">
        <f>TEXT(A22,"ddd")</f>
        <v/>
      </c>
      <c r="C22" s="20" t="n">
        <v>0.3333333333333333</v>
      </c>
      <c r="D22" s="20" t="n">
        <v>0.5</v>
      </c>
      <c r="E22" s="21" t="n">
        <v>0</v>
      </c>
      <c r="F22" s="22">
        <f>IF(COUNT(C22,D22)&lt;2,0,ROUND(MOD(D22-C22,1)*24-N(E22)/60,2))</f>
        <v/>
      </c>
      <c r="G22" s="21" t="n">
        <v>2</v>
      </c>
      <c r="H22" s="23" t="inlineStr"/>
    </row>
    <row r="23">
      <c r="A23" s="19">
        <f>$C$6+13</f>
        <v/>
      </c>
      <c r="B23" s="15">
        <f>TEXT(A23,"ddd")</f>
        <v/>
      </c>
      <c r="C23" s="20" t="n"/>
      <c r="D23" s="20" t="n"/>
      <c r="E23" s="21" t="n"/>
      <c r="F23" s="22">
        <f>IF(COUNT(C23,D23)&lt;2,0,ROUND(MOD(D23-C23,1)*24-N(E23)/60,2))</f>
        <v/>
      </c>
      <c r="G23" s="21" t="n">
        <v>2</v>
      </c>
      <c r="H23" s="23" t="inlineStr"/>
    </row>
    <row r="25">
      <c r="A25" s="25" t="inlineStr">
        <is>
          <t>Summary</t>
        </is>
      </c>
      <c r="B25" s="26" t="n"/>
      <c r="C25" s="13" t="inlineStr">
        <is>
          <t>Week 1</t>
        </is>
      </c>
      <c r="D25" s="13" t="inlineStr">
        <is>
          <t>Week 2</t>
        </is>
      </c>
      <c r="E25" s="13" t="inlineStr">
        <is>
          <t>Period</t>
        </is>
      </c>
      <c r="G25" s="27" t="inlineStr">
        <is>
          <t>Approvals</t>
        </is>
      </c>
    </row>
    <row r="26">
      <c r="A26" s="3" t="inlineStr">
        <is>
          <t>Total Hours</t>
        </is>
      </c>
      <c r="B26" s="4" t="n"/>
      <c r="C26" s="28">
        <f>SUMIF($G$10:$G$23,1,$F$10:$F$23)</f>
        <v/>
      </c>
      <c r="D26" s="28">
        <f>SUMIF($G$10:$G$23,2,$F$10:$F$23)</f>
        <v/>
      </c>
      <c r="E26" s="17">
        <f>C26+D26</f>
        <v/>
      </c>
      <c r="G26" s="29" t="inlineStr">
        <is>
          <t>Employee:</t>
        </is>
      </c>
    </row>
    <row r="27">
      <c r="A27" s="3" t="inlineStr">
        <is>
          <t>Regular Hours</t>
        </is>
      </c>
      <c r="B27" s="4" t="n"/>
      <c r="C27" s="28">
        <f>MIN(C26,$G$6)</f>
        <v/>
      </c>
      <c r="D27" s="28">
        <f>MIN(D26,$G$6)</f>
        <v/>
      </c>
      <c r="E27" s="17">
        <f>C27+D27</f>
        <v/>
      </c>
      <c r="G27" s="30" t="inlineStr">
        <is>
          <t>____________</t>
        </is>
      </c>
    </row>
    <row r="28">
      <c r="A28" s="3" t="inlineStr">
        <is>
          <t>Overtime Hours</t>
        </is>
      </c>
      <c r="B28" s="4" t="n"/>
      <c r="C28" s="28">
        <f>MAX(0,C26-$G$6)</f>
        <v/>
      </c>
      <c r="D28" s="28">
        <f>MAX(0,D26-$G$6)</f>
        <v/>
      </c>
      <c r="E28" s="17">
        <f>C28+D28</f>
        <v/>
      </c>
      <c r="G28" s="29" t="inlineStr">
        <is>
          <t>Supervisor:</t>
        </is>
      </c>
    </row>
    <row r="29">
      <c r="A29" s="3" t="inlineStr">
        <is>
          <t>Regular Pay</t>
        </is>
      </c>
      <c r="B29" s="4" t="n"/>
      <c r="C29" s="7">
        <f>C27*$G$4</f>
        <v/>
      </c>
      <c r="D29" s="7">
        <f>D27*$G$4</f>
        <v/>
      </c>
      <c r="E29" s="31">
        <f>C29+D29</f>
        <v/>
      </c>
      <c r="G29" s="30" t="inlineStr">
        <is>
          <t>____________</t>
        </is>
      </c>
    </row>
    <row r="30">
      <c r="A30" s="3" t="inlineStr">
        <is>
          <t>Overtime Pay</t>
        </is>
      </c>
      <c r="B30" s="4" t="n"/>
      <c r="C30" s="7">
        <f>C28*$G$4*$G$5</f>
        <v/>
      </c>
      <c r="D30" s="7">
        <f>D28*$G$4*$G$5</f>
        <v/>
      </c>
      <c r="E30" s="31">
        <f>C30+D30</f>
        <v/>
      </c>
      <c r="G30" s="29" t="inlineStr">
        <is>
          <t>Date:</t>
        </is>
      </c>
    </row>
    <row r="31">
      <c r="A31" s="25" t="inlineStr">
        <is>
          <t>Gross Pay</t>
        </is>
      </c>
      <c r="B31" s="4" t="n"/>
      <c r="C31" s="31">
        <f>C29+C30</f>
        <v/>
      </c>
      <c r="D31" s="31">
        <f>D29+D30</f>
        <v/>
      </c>
      <c r="E31" s="31">
        <f>C31+D31</f>
        <v/>
      </c>
      <c r="G31" s="30" t="inlineStr">
        <is>
          <t>____________</t>
        </is>
      </c>
    </row>
  </sheetData>
  <mergeCells count="30">
    <mergeCell ref="A30:B30"/>
    <mergeCell ref="C6:D6"/>
    <mergeCell ref="C5:D5"/>
    <mergeCell ref="G27:H27"/>
    <mergeCell ref="E5:F5"/>
    <mergeCell ref="A1:H1"/>
    <mergeCell ref="A6:B6"/>
    <mergeCell ref="C4:D4"/>
    <mergeCell ref="E4:F4"/>
    <mergeCell ref="A7:B7"/>
    <mergeCell ref="A25:B25"/>
    <mergeCell ref="G28:H28"/>
    <mergeCell ref="G6:H6"/>
    <mergeCell ref="A27:B27"/>
    <mergeCell ref="A26:B26"/>
    <mergeCell ref="E6:F6"/>
    <mergeCell ref="G30:H30"/>
    <mergeCell ref="A2:H2"/>
    <mergeCell ref="A5:B5"/>
    <mergeCell ref="G5:H5"/>
    <mergeCell ref="G26:H26"/>
    <mergeCell ref="A4:B4"/>
    <mergeCell ref="G4:H4"/>
    <mergeCell ref="G29:H29"/>
    <mergeCell ref="C7:D7"/>
    <mergeCell ref="A29:B29"/>
    <mergeCell ref="G25:H25"/>
    <mergeCell ref="A28:B28"/>
    <mergeCell ref="G31:H31"/>
    <mergeCell ref="A31:B31"/>
  </mergeCells>
  <printOptions horizontalCentered="1"/>
  <pageMargins left="0.4" right="0.4" top="0.4" bottom="0.4" header="0.5" footer="0.5"/>
  <pageSetup orientation="portrait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2026-10-17T08:29:53Z</dcterms:created>
  <dcterms:modified xmlns:dcterms="http://purl.org/dc/terms/" xmlns:xsi="http://www.w3.org/2001/XMLSchema-instance" xsi:type="dcterms:W3CDTF">2026-10-17T08:29:53Z</dcterms:modified>
</cp:coreProperties>
</file>