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ice Leave Calendar" sheetId="1" state="visible" r:id="rId1"/>
  </sheets>
  <definedNames>
    <definedName name="_xlnm.Print_Area" localSheetId="0">'Office Leave Calendar'!$A$1:$AL$18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375623"/>
      <sz val="18"/>
    </font>
    <font>
      <name val="Calibri"/>
      <b val="1"/>
      <color rgb="00262626"/>
      <sz val="10"/>
    </font>
    <font>
      <name val="Calibri"/>
      <b val="1"/>
      <color rgb="00375623"/>
      <sz val="14"/>
    </font>
    <font>
      <name val="Calibri"/>
      <b val="1"/>
      <color rgb="00404040"/>
      <sz val="9"/>
    </font>
    <font>
      <name val="Calibri"/>
      <b val="1"/>
      <color rgb="00FFFFFF"/>
      <sz val="10"/>
    </font>
    <font>
      <name val="Calibri"/>
      <color rgb="00262626"/>
      <sz val="11"/>
    </font>
    <font>
      <name val="Calibri"/>
      <b val="1"/>
      <color rgb="00404040"/>
      <sz val="7"/>
    </font>
    <font>
      <name val="Calibri"/>
      <b val="1"/>
      <color rgb="00FFFFFF"/>
      <sz val="9"/>
    </font>
    <font>
      <name val="Calibri"/>
      <color rgb="00262626"/>
      <sz val="10"/>
    </font>
    <font>
      <name val="Calibri"/>
      <color rgb="00262626"/>
      <sz val="9"/>
    </font>
    <font>
      <name val="Calibri"/>
      <b val="1"/>
      <color rgb="00262626"/>
      <sz val="9"/>
    </font>
    <font>
      <name val="Calibri"/>
      <i val="1"/>
      <color rgb="00757575"/>
      <sz val="9"/>
    </font>
  </fonts>
  <fills count="6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375623"/>
        <bgColor rgb="00375623"/>
      </patternFill>
    </fill>
    <fill>
      <patternFill patternType="solid">
        <fgColor rgb="00548235"/>
        <bgColor rgb="00548235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0" fontId="8" fillId="3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/>
    </xf>
    <xf numFmtId="0" fontId="9" fillId="0" borderId="1" applyAlignment="1" pivotButton="0" quotePrefix="0" xfId="0">
      <alignment vertical="center"/>
    </xf>
    <xf numFmtId="0" fontId="10" fillId="0" borderId="1" applyAlignment="1" pivotButton="0" quotePrefix="0" xfId="0">
      <alignment vertical="center"/>
    </xf>
    <xf numFmtId="0" fontId="11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vertical="center"/>
    </xf>
    <xf numFmtId="0" fontId="10" fillId="5" borderId="1" applyAlignment="1" pivotButton="0" quotePrefix="0" xfId="0">
      <alignment vertical="center"/>
    </xf>
    <xf numFmtId="0" fontId="11" fillId="5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</cellXfs>
  <cellStyles count="1">
    <cellStyle name="Normal" xfId="0" builtinId="0" hidden="0"/>
  </cellStyles>
  <dxfs count="9">
    <dxf>
      <fill>
        <patternFill patternType="solid">
          <fgColor rgb="009BC2E6"/>
          <bgColor rgb="009BC2E6"/>
        </patternFill>
      </fill>
    </dxf>
    <dxf>
      <fill>
        <patternFill patternType="solid">
          <fgColor rgb="00F4B084"/>
          <bgColor rgb="00F4B084"/>
        </patternFill>
      </fill>
    </dxf>
    <dxf>
      <fill>
        <patternFill patternType="solid">
          <fgColor rgb="00FFE699"/>
          <bgColor rgb="00FFE699"/>
        </patternFill>
      </fill>
    </dxf>
    <dxf>
      <fill>
        <patternFill patternType="solid">
          <fgColor rgb="00C9C9C9"/>
          <bgColor rgb="00C9C9C9"/>
        </patternFill>
      </fill>
    </dxf>
    <dxf>
      <fill>
        <patternFill patternType="solid">
          <fgColor rgb="00D9B3FF"/>
          <bgColor rgb="00D9B3FF"/>
        </patternFill>
      </fill>
    </dxf>
    <dxf>
      <fill>
        <patternFill patternType="solid">
          <fgColor rgb="00A9D08E"/>
          <bgColor rgb="00A9D08E"/>
        </patternFill>
      </fill>
    </dxf>
    <dxf>
      <fill>
        <patternFill patternType="solid">
          <fgColor rgb="00EDEDED"/>
          <bgColor rgb="00EDEDED"/>
        </patternFill>
      </fill>
    </dxf>
    <dxf>
      <fill>
        <patternFill patternType="solid">
          <fgColor rgb="00D9D9D9"/>
          <bgColor rgb="00D9D9D9"/>
        </patternFill>
      </fill>
    </dxf>
    <dxf>
      <fill>
        <patternFill patternType="solid">
          <fgColor rgb="00FF7C80"/>
          <bgColor rgb="00FF7C8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1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4.5" customWidth="1" min="34" max="34"/>
    <col width="4.5" customWidth="1" min="35" max="35"/>
    <col width="4.5" customWidth="1" min="36" max="36"/>
    <col width="4.5" customWidth="1" min="37" max="37"/>
    <col width="4.5" customWidth="1" min="38" max="38"/>
  </cols>
  <sheetData>
    <row r="1">
      <c r="A1" s="1" t="inlineStr">
        <is>
          <t>OFFICE LEAVE &amp; ATTENDANCE CALENDAR</t>
        </is>
      </c>
    </row>
    <row r="2">
      <c r="A2" s="2" t="inlineStr">
        <is>
          <t>Year:</t>
        </is>
      </c>
      <c r="B2" s="3">
        <f>YEAR(TODAY())</f>
        <v/>
      </c>
      <c r="D2" s="4">
        <f>UPPER(TEXT(DATE($B$2,$B$3,1),"mmmm yyyy"))</f>
        <v/>
      </c>
      <c r="S2" s="5" t="inlineStr">
        <is>
          <t>Codes:  V = Vacation   S = Sick   P = Personal   R = Remote   H = Holiday   T = Training</t>
        </is>
      </c>
    </row>
    <row r="3">
      <c r="A3" s="2" t="inlineStr">
        <is>
          <t>Month (1-12):</t>
        </is>
      </c>
      <c r="B3" s="3" t="n">
        <v>11</v>
      </c>
    </row>
    <row r="4">
      <c r="A4" s="6" t="n"/>
      <c r="C4" s="7">
        <f>IF(MONTH(DATE($B$2,$B$3,1))=$B$3,LEFT(TEXT(DATE($B$2,$B$3,1),"ddd"),2),"")</f>
        <v/>
      </c>
      <c r="D4" s="7">
        <f>IF(MONTH(DATE($B$2,$B$3,2))=$B$3,LEFT(TEXT(DATE($B$2,$B$3,2),"ddd"),2),"")</f>
        <v/>
      </c>
      <c r="E4" s="7">
        <f>IF(MONTH(DATE($B$2,$B$3,3))=$B$3,LEFT(TEXT(DATE($B$2,$B$3,3),"ddd"),2),"")</f>
        <v/>
      </c>
      <c r="F4" s="7">
        <f>IF(MONTH(DATE($B$2,$B$3,4))=$B$3,LEFT(TEXT(DATE($B$2,$B$3,4),"ddd"),2),"")</f>
        <v/>
      </c>
      <c r="G4" s="7">
        <f>IF(MONTH(DATE($B$2,$B$3,5))=$B$3,LEFT(TEXT(DATE($B$2,$B$3,5),"ddd"),2),"")</f>
        <v/>
      </c>
      <c r="H4" s="7">
        <f>IF(MONTH(DATE($B$2,$B$3,6))=$B$3,LEFT(TEXT(DATE($B$2,$B$3,6),"ddd"),2),"")</f>
        <v/>
      </c>
      <c r="I4" s="7">
        <f>IF(MONTH(DATE($B$2,$B$3,7))=$B$3,LEFT(TEXT(DATE($B$2,$B$3,7),"ddd"),2),"")</f>
        <v/>
      </c>
      <c r="J4" s="7">
        <f>IF(MONTH(DATE($B$2,$B$3,8))=$B$3,LEFT(TEXT(DATE($B$2,$B$3,8),"ddd"),2),"")</f>
        <v/>
      </c>
      <c r="K4" s="7">
        <f>IF(MONTH(DATE($B$2,$B$3,9))=$B$3,LEFT(TEXT(DATE($B$2,$B$3,9),"ddd"),2),"")</f>
        <v/>
      </c>
      <c r="L4" s="7">
        <f>IF(MONTH(DATE($B$2,$B$3,10))=$B$3,LEFT(TEXT(DATE($B$2,$B$3,10),"ddd"),2),"")</f>
        <v/>
      </c>
      <c r="M4" s="7">
        <f>IF(MONTH(DATE($B$2,$B$3,11))=$B$3,LEFT(TEXT(DATE($B$2,$B$3,11),"ddd"),2),"")</f>
        <v/>
      </c>
      <c r="N4" s="7">
        <f>IF(MONTH(DATE($B$2,$B$3,12))=$B$3,LEFT(TEXT(DATE($B$2,$B$3,12),"ddd"),2),"")</f>
        <v/>
      </c>
      <c r="O4" s="7">
        <f>IF(MONTH(DATE($B$2,$B$3,13))=$B$3,LEFT(TEXT(DATE($B$2,$B$3,13),"ddd"),2),"")</f>
        <v/>
      </c>
      <c r="P4" s="7">
        <f>IF(MONTH(DATE($B$2,$B$3,14))=$B$3,LEFT(TEXT(DATE($B$2,$B$3,14),"ddd"),2),"")</f>
        <v/>
      </c>
      <c r="Q4" s="7">
        <f>IF(MONTH(DATE($B$2,$B$3,15))=$B$3,LEFT(TEXT(DATE($B$2,$B$3,15),"ddd"),2),"")</f>
        <v/>
      </c>
      <c r="R4" s="7">
        <f>IF(MONTH(DATE($B$2,$B$3,16))=$B$3,LEFT(TEXT(DATE($B$2,$B$3,16),"ddd"),2),"")</f>
        <v/>
      </c>
      <c r="S4" s="7">
        <f>IF(MONTH(DATE($B$2,$B$3,17))=$B$3,LEFT(TEXT(DATE($B$2,$B$3,17),"ddd"),2),"")</f>
        <v/>
      </c>
      <c r="T4" s="7">
        <f>IF(MONTH(DATE($B$2,$B$3,18))=$B$3,LEFT(TEXT(DATE($B$2,$B$3,18),"ddd"),2),"")</f>
        <v/>
      </c>
      <c r="U4" s="7">
        <f>IF(MONTH(DATE($B$2,$B$3,19))=$B$3,LEFT(TEXT(DATE($B$2,$B$3,19),"ddd"),2),"")</f>
        <v/>
      </c>
      <c r="V4" s="7">
        <f>IF(MONTH(DATE($B$2,$B$3,20))=$B$3,LEFT(TEXT(DATE($B$2,$B$3,20),"ddd"),2),"")</f>
        <v/>
      </c>
      <c r="W4" s="7">
        <f>IF(MONTH(DATE($B$2,$B$3,21))=$B$3,LEFT(TEXT(DATE($B$2,$B$3,21),"ddd"),2),"")</f>
        <v/>
      </c>
      <c r="X4" s="7">
        <f>IF(MONTH(DATE($B$2,$B$3,22))=$B$3,LEFT(TEXT(DATE($B$2,$B$3,22),"ddd"),2),"")</f>
        <v/>
      </c>
      <c r="Y4" s="7">
        <f>IF(MONTH(DATE($B$2,$B$3,23))=$B$3,LEFT(TEXT(DATE($B$2,$B$3,23),"ddd"),2),"")</f>
        <v/>
      </c>
      <c r="Z4" s="7">
        <f>IF(MONTH(DATE($B$2,$B$3,24))=$B$3,LEFT(TEXT(DATE($B$2,$B$3,24),"ddd"),2),"")</f>
        <v/>
      </c>
      <c r="AA4" s="7">
        <f>IF(MONTH(DATE($B$2,$B$3,25))=$B$3,LEFT(TEXT(DATE($B$2,$B$3,25),"ddd"),2),"")</f>
        <v/>
      </c>
      <c r="AB4" s="7">
        <f>IF(MONTH(DATE($B$2,$B$3,26))=$B$3,LEFT(TEXT(DATE($B$2,$B$3,26),"ddd"),2),"")</f>
        <v/>
      </c>
      <c r="AC4" s="7">
        <f>IF(MONTH(DATE($B$2,$B$3,27))=$B$3,LEFT(TEXT(DATE($B$2,$B$3,27),"ddd"),2),"")</f>
        <v/>
      </c>
      <c r="AD4" s="7">
        <f>IF(MONTH(DATE($B$2,$B$3,28))=$B$3,LEFT(TEXT(DATE($B$2,$B$3,28),"ddd"),2),"")</f>
        <v/>
      </c>
      <c r="AE4" s="7">
        <f>IF(MONTH(DATE($B$2,$B$3,29))=$B$3,LEFT(TEXT(DATE($B$2,$B$3,29),"ddd"),2),"")</f>
        <v/>
      </c>
      <c r="AF4" s="7">
        <f>IF(MONTH(DATE($B$2,$B$3,30))=$B$3,LEFT(TEXT(DATE($B$2,$B$3,30),"ddd"),2),"")</f>
        <v/>
      </c>
      <c r="AG4" s="7">
        <f>IF(MONTH(DATE($B$2,$B$3,31))=$B$3,LEFT(TEXT(DATE($B$2,$B$3,31),"ddd"),2),"")</f>
        <v/>
      </c>
    </row>
    <row r="5">
      <c r="A5" s="8" t="inlineStr">
        <is>
          <t>Employee</t>
        </is>
      </c>
      <c r="B5" s="8" t="inlineStr">
        <is>
          <t>Department</t>
        </is>
      </c>
      <c r="C5" s="9">
        <f>IF(MONTH(DATE($B$2,$B$3,1))=$B$3,1,"")</f>
        <v/>
      </c>
      <c r="D5" s="9">
        <f>IF(MONTH(DATE($B$2,$B$3,2))=$B$3,2,"")</f>
        <v/>
      </c>
      <c r="E5" s="9">
        <f>IF(MONTH(DATE($B$2,$B$3,3))=$B$3,3,"")</f>
        <v/>
      </c>
      <c r="F5" s="9">
        <f>IF(MONTH(DATE($B$2,$B$3,4))=$B$3,4,"")</f>
        <v/>
      </c>
      <c r="G5" s="9">
        <f>IF(MONTH(DATE($B$2,$B$3,5))=$B$3,5,"")</f>
        <v/>
      </c>
      <c r="H5" s="9">
        <f>IF(MONTH(DATE($B$2,$B$3,6))=$B$3,6,"")</f>
        <v/>
      </c>
      <c r="I5" s="9">
        <f>IF(MONTH(DATE($B$2,$B$3,7))=$B$3,7,"")</f>
        <v/>
      </c>
      <c r="J5" s="9">
        <f>IF(MONTH(DATE($B$2,$B$3,8))=$B$3,8,"")</f>
        <v/>
      </c>
      <c r="K5" s="9">
        <f>IF(MONTH(DATE($B$2,$B$3,9))=$B$3,9,"")</f>
        <v/>
      </c>
      <c r="L5" s="9">
        <f>IF(MONTH(DATE($B$2,$B$3,10))=$B$3,10,"")</f>
        <v/>
      </c>
      <c r="M5" s="9">
        <f>IF(MONTH(DATE($B$2,$B$3,11))=$B$3,11,"")</f>
        <v/>
      </c>
      <c r="N5" s="9">
        <f>IF(MONTH(DATE($B$2,$B$3,12))=$B$3,12,"")</f>
        <v/>
      </c>
      <c r="O5" s="9">
        <f>IF(MONTH(DATE($B$2,$B$3,13))=$B$3,13,"")</f>
        <v/>
      </c>
      <c r="P5" s="9">
        <f>IF(MONTH(DATE($B$2,$B$3,14))=$B$3,14,"")</f>
        <v/>
      </c>
      <c r="Q5" s="9">
        <f>IF(MONTH(DATE($B$2,$B$3,15))=$B$3,15,"")</f>
        <v/>
      </c>
      <c r="R5" s="9">
        <f>IF(MONTH(DATE($B$2,$B$3,16))=$B$3,16,"")</f>
        <v/>
      </c>
      <c r="S5" s="9">
        <f>IF(MONTH(DATE($B$2,$B$3,17))=$B$3,17,"")</f>
        <v/>
      </c>
      <c r="T5" s="9">
        <f>IF(MONTH(DATE($B$2,$B$3,18))=$B$3,18,"")</f>
        <v/>
      </c>
      <c r="U5" s="9">
        <f>IF(MONTH(DATE($B$2,$B$3,19))=$B$3,19,"")</f>
        <v/>
      </c>
      <c r="V5" s="9">
        <f>IF(MONTH(DATE($B$2,$B$3,20))=$B$3,20,"")</f>
        <v/>
      </c>
      <c r="W5" s="9">
        <f>IF(MONTH(DATE($B$2,$B$3,21))=$B$3,21,"")</f>
        <v/>
      </c>
      <c r="X5" s="9">
        <f>IF(MONTH(DATE($B$2,$B$3,22))=$B$3,22,"")</f>
        <v/>
      </c>
      <c r="Y5" s="9">
        <f>IF(MONTH(DATE($B$2,$B$3,23))=$B$3,23,"")</f>
        <v/>
      </c>
      <c r="Z5" s="9">
        <f>IF(MONTH(DATE($B$2,$B$3,24))=$B$3,24,"")</f>
        <v/>
      </c>
      <c r="AA5" s="9">
        <f>IF(MONTH(DATE($B$2,$B$3,25))=$B$3,25,"")</f>
        <v/>
      </c>
      <c r="AB5" s="9">
        <f>IF(MONTH(DATE($B$2,$B$3,26))=$B$3,26,"")</f>
        <v/>
      </c>
      <c r="AC5" s="9">
        <f>IF(MONTH(DATE($B$2,$B$3,27))=$B$3,27,"")</f>
        <v/>
      </c>
      <c r="AD5" s="9">
        <f>IF(MONTH(DATE($B$2,$B$3,28))=$B$3,28,"")</f>
        <v/>
      </c>
      <c r="AE5" s="9">
        <f>IF(MONTH(DATE($B$2,$B$3,29))=$B$3,29,"")</f>
        <v/>
      </c>
      <c r="AF5" s="9">
        <f>IF(MONTH(DATE($B$2,$B$3,30))=$B$3,30,"")</f>
        <v/>
      </c>
      <c r="AG5" s="9">
        <f>IF(MONTH(DATE($B$2,$B$3,31))=$B$3,31,"")</f>
        <v/>
      </c>
      <c r="AH5" s="10" t="inlineStr">
        <is>
          <t>V</t>
        </is>
      </c>
      <c r="AI5" s="10" t="inlineStr">
        <is>
          <t>S</t>
        </is>
      </c>
      <c r="AJ5" s="10" t="inlineStr">
        <is>
          <t>P</t>
        </is>
      </c>
      <c r="AK5" s="10" t="inlineStr">
        <is>
          <t>R</t>
        </is>
      </c>
      <c r="AL5" s="10" t="inlineStr">
        <is>
          <t>Out</t>
        </is>
      </c>
    </row>
    <row r="6">
      <c r="A6" s="11" t="inlineStr">
        <is>
          <t>A. Rahman</t>
        </is>
      </c>
      <c r="B6" s="12" t="inlineStr">
        <is>
          <t>Finance</t>
        </is>
      </c>
      <c r="C6" s="13" t="n"/>
      <c r="D6" s="13" t="n"/>
      <c r="E6" s="13" t="n"/>
      <c r="F6" s="13" t="n"/>
      <c r="G6" s="13" t="n"/>
      <c r="H6" s="13" t="n"/>
      <c r="I6" s="13" t="n"/>
      <c r="J6" s="13" t="n"/>
      <c r="K6" s="13" t="inlineStr">
        <is>
          <t>V</t>
        </is>
      </c>
      <c r="L6" s="13" t="inlineStr">
        <is>
          <t>V</t>
        </is>
      </c>
      <c r="M6" s="13" t="inlineStr">
        <is>
          <t>V</t>
        </is>
      </c>
      <c r="N6" s="13" t="inlineStr">
        <is>
          <t>V</t>
        </is>
      </c>
      <c r="O6" s="13" t="inlineStr">
        <is>
          <t>V</t>
        </is>
      </c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  <c r="AA6" s="13" t="n"/>
      <c r="AB6" s="13" t="n"/>
      <c r="AC6" s="13" t="n"/>
      <c r="AD6" s="13" t="n"/>
      <c r="AE6" s="13" t="n"/>
      <c r="AF6" s="13" t="n"/>
      <c r="AG6" s="13" t="n"/>
      <c r="AH6" s="14">
        <f>COUNTIF(C6:AG6,"V")</f>
        <v/>
      </c>
      <c r="AI6" s="14">
        <f>COUNTIF(C6:AG6,"S")</f>
        <v/>
      </c>
      <c r="AJ6" s="14">
        <f>COUNTIF(C6:AG6,"P")</f>
        <v/>
      </c>
      <c r="AK6" s="14">
        <f>COUNTIF(C6:AG6,"R")</f>
        <v/>
      </c>
      <c r="AL6" s="13">
        <f>COUNTA(C6:AG6)-COUNTIF(C6:AG6,"R")</f>
        <v/>
      </c>
    </row>
    <row r="7">
      <c r="A7" s="11" t="inlineStr">
        <is>
          <t>B. Chen</t>
        </is>
      </c>
      <c r="B7" s="12" t="inlineStr">
        <is>
          <t>Finance</t>
        </is>
      </c>
      <c r="C7" s="13" t="n"/>
      <c r="D7" s="13" t="n"/>
      <c r="E7" s="13" t="n"/>
      <c r="F7" s="13" t="inlineStr">
        <is>
          <t>R</t>
        </is>
      </c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inlineStr">
        <is>
          <t>R</t>
        </is>
      </c>
      <c r="U7" s="13" t="n"/>
      <c r="V7" s="13" t="n"/>
      <c r="W7" s="13" t="n"/>
      <c r="X7" s="13" t="n"/>
      <c r="Y7" s="13" t="n"/>
      <c r="Z7" s="13" t="n"/>
      <c r="AA7" s="13" t="n"/>
      <c r="AB7" s="13" t="n"/>
      <c r="AC7" s="13" t="n"/>
      <c r="AD7" s="13" t="n"/>
      <c r="AE7" s="13" t="n"/>
      <c r="AF7" s="13" t="n"/>
      <c r="AG7" s="13" t="n"/>
      <c r="AH7" s="14">
        <f>COUNTIF(C7:AG7,"V")</f>
        <v/>
      </c>
      <c r="AI7" s="14">
        <f>COUNTIF(C7:AG7,"S")</f>
        <v/>
      </c>
      <c r="AJ7" s="14">
        <f>COUNTIF(C7:AG7,"P")</f>
        <v/>
      </c>
      <c r="AK7" s="14">
        <f>COUNTIF(C7:AG7,"R")</f>
        <v/>
      </c>
      <c r="AL7" s="13">
        <f>COUNTA(C7:AG7)-COUNTIF(C7:AG7,"R")</f>
        <v/>
      </c>
    </row>
    <row r="8">
      <c r="A8" s="11" t="inlineStr">
        <is>
          <t>C. Lopez</t>
        </is>
      </c>
      <c r="B8" s="12" t="inlineStr">
        <is>
          <t>Sales</t>
        </is>
      </c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inlineStr">
        <is>
          <t>S</t>
        </is>
      </c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13" t="n"/>
      <c r="AH8" s="14">
        <f>COUNTIF(C8:AG8,"V")</f>
        <v/>
      </c>
      <c r="AI8" s="14">
        <f>COUNTIF(C8:AG8,"S")</f>
        <v/>
      </c>
      <c r="AJ8" s="14">
        <f>COUNTIF(C8:AG8,"P")</f>
        <v/>
      </c>
      <c r="AK8" s="14">
        <f>COUNTIF(C8:AG8,"R")</f>
        <v/>
      </c>
      <c r="AL8" s="13">
        <f>COUNTA(C8:AG8)-COUNTIF(C8:AG8,"R")</f>
        <v/>
      </c>
    </row>
    <row r="9">
      <c r="A9" s="11" t="inlineStr">
        <is>
          <t>D. Patel</t>
        </is>
      </c>
      <c r="B9" s="12" t="inlineStr">
        <is>
          <t>Sales</t>
        </is>
      </c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inlineStr">
        <is>
          <t>P</t>
        </is>
      </c>
      <c r="Z9" s="13" t="inlineStr">
        <is>
          <t>V</t>
        </is>
      </c>
      <c r="AA9" s="13" t="inlineStr">
        <is>
          <t>V</t>
        </is>
      </c>
      <c r="AB9" s="13" t="n"/>
      <c r="AC9" s="13" t="n"/>
      <c r="AD9" s="13" t="n"/>
      <c r="AE9" s="13" t="n"/>
      <c r="AF9" s="13" t="n"/>
      <c r="AG9" s="13" t="n"/>
      <c r="AH9" s="14">
        <f>COUNTIF(C9:AG9,"V")</f>
        <v/>
      </c>
      <c r="AI9" s="14">
        <f>COUNTIF(C9:AG9,"S")</f>
        <v/>
      </c>
      <c r="AJ9" s="14">
        <f>COUNTIF(C9:AG9,"P")</f>
        <v/>
      </c>
      <c r="AK9" s="14">
        <f>COUNTIF(C9:AG9,"R")</f>
        <v/>
      </c>
      <c r="AL9" s="13">
        <f>COUNTA(C9:AG9)-COUNTIF(C9:AG9,"R")</f>
        <v/>
      </c>
    </row>
    <row r="10">
      <c r="A10" s="11" t="inlineStr">
        <is>
          <t>E. Novak</t>
        </is>
      </c>
      <c r="B10" s="12" t="inlineStr">
        <is>
          <t>Marketing</t>
        </is>
      </c>
      <c r="C10" s="13" t="n"/>
      <c r="D10" s="13" t="n"/>
      <c r="E10" s="13" t="inlineStr">
        <is>
          <t>T</t>
        </is>
      </c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inlineStr">
        <is>
          <t>R</t>
        </is>
      </c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 t="n"/>
      <c r="AH10" s="14">
        <f>COUNTIF(C10:AG10,"V")</f>
        <v/>
      </c>
      <c r="AI10" s="14">
        <f>COUNTIF(C10:AG10,"S")</f>
        <v/>
      </c>
      <c r="AJ10" s="14">
        <f>COUNTIF(C10:AG10,"P")</f>
        <v/>
      </c>
      <c r="AK10" s="14">
        <f>COUNTIF(C10:AG10,"R")</f>
        <v/>
      </c>
      <c r="AL10" s="13">
        <f>COUNTA(C10:AG10)-COUNTIF(C10:AG10,"R")</f>
        <v/>
      </c>
    </row>
    <row r="11">
      <c r="A11" s="11" t="inlineStr">
        <is>
          <t>F. Okafor</t>
        </is>
      </c>
      <c r="B11" s="12" t="inlineStr">
        <is>
          <t>Operations</t>
        </is>
      </c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inlineStr">
        <is>
          <t>S</t>
        </is>
      </c>
      <c r="V11" s="13" t="inlineStr">
        <is>
          <t>S</t>
        </is>
      </c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4">
        <f>COUNTIF(C11:AG11,"V")</f>
        <v/>
      </c>
      <c r="AI11" s="14">
        <f>COUNTIF(C11:AG11,"S")</f>
        <v/>
      </c>
      <c r="AJ11" s="14">
        <f>COUNTIF(C11:AG11,"P")</f>
        <v/>
      </c>
      <c r="AK11" s="14">
        <f>COUNTIF(C11:AG11,"R")</f>
        <v/>
      </c>
      <c r="AL11" s="13">
        <f>COUNTA(C11:AG11)-COUNTIF(C11:AG11,"R")</f>
        <v/>
      </c>
    </row>
    <row r="12">
      <c r="A12" s="11" t="inlineStr">
        <is>
          <t>G. Smith</t>
        </is>
      </c>
      <c r="B12" s="12" t="inlineStr">
        <is>
          <t>Operations</t>
        </is>
      </c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inlineStr">
        <is>
          <t>V</t>
        </is>
      </c>
      <c r="AG12" s="13" t="n"/>
      <c r="AH12" s="14">
        <f>COUNTIF(C12:AG12,"V")</f>
        <v/>
      </c>
      <c r="AI12" s="14">
        <f>COUNTIF(C12:AG12,"S")</f>
        <v/>
      </c>
      <c r="AJ12" s="14">
        <f>COUNTIF(C12:AG12,"P")</f>
        <v/>
      </c>
      <c r="AK12" s="14">
        <f>COUNTIF(C12:AG12,"R")</f>
        <v/>
      </c>
      <c r="AL12" s="13">
        <f>COUNTA(C12:AG12)-COUNTIF(C12:AG12,"R")</f>
        <v/>
      </c>
    </row>
    <row r="13">
      <c r="A13" s="11" t="inlineStr">
        <is>
          <t>H. Kim</t>
        </is>
      </c>
      <c r="B13" s="12" t="inlineStr">
        <is>
          <t>HR</t>
        </is>
      </c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inlineStr">
        <is>
          <t>R</t>
        </is>
      </c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inlineStr">
        <is>
          <t>R</t>
        </is>
      </c>
      <c r="AB13" s="13" t="n"/>
      <c r="AC13" s="13" t="n"/>
      <c r="AD13" s="13" t="n"/>
      <c r="AE13" s="13" t="n"/>
      <c r="AF13" s="13" t="n"/>
      <c r="AG13" s="13" t="n"/>
      <c r="AH13" s="14">
        <f>COUNTIF(C13:AG13,"V")</f>
        <v/>
      </c>
      <c r="AI13" s="14">
        <f>COUNTIF(C13:AG13,"S")</f>
        <v/>
      </c>
      <c r="AJ13" s="14">
        <f>COUNTIF(C13:AG13,"P")</f>
        <v/>
      </c>
      <c r="AK13" s="14">
        <f>COUNTIF(C13:AG13,"R")</f>
        <v/>
      </c>
      <c r="AL13" s="13">
        <f>COUNTA(C13:AG13)-COUNTIF(C13:AG13,"R")</f>
        <v/>
      </c>
    </row>
    <row r="14">
      <c r="A14" s="11" t="inlineStr">
        <is>
          <t>I. Rossi</t>
        </is>
      </c>
      <c r="B14" s="12" t="inlineStr">
        <is>
          <t>IT</t>
        </is>
      </c>
      <c r="C14" s="13" t="n"/>
      <c r="D14" s="13" t="n"/>
      <c r="E14" s="13" t="n"/>
      <c r="F14" s="13" t="n"/>
      <c r="G14" s="13" t="n"/>
      <c r="H14" s="13" t="inlineStr">
        <is>
          <t>T</t>
        </is>
      </c>
      <c r="I14" s="13" t="inlineStr">
        <is>
          <t>T</t>
        </is>
      </c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4">
        <f>COUNTIF(C14:AG14,"V")</f>
        <v/>
      </c>
      <c r="AI14" s="14">
        <f>COUNTIF(C14:AG14,"S")</f>
        <v/>
      </c>
      <c r="AJ14" s="14">
        <f>COUNTIF(C14:AG14,"P")</f>
        <v/>
      </c>
      <c r="AK14" s="14">
        <f>COUNTIF(C14:AG14,"R")</f>
        <v/>
      </c>
      <c r="AL14" s="13">
        <f>COUNTA(C14:AG14)-COUNTIF(C14:AG14,"R")</f>
        <v/>
      </c>
    </row>
    <row r="15">
      <c r="A15" s="11" t="inlineStr">
        <is>
          <t>J. Walker</t>
        </is>
      </c>
      <c r="B15" s="12" t="inlineStr">
        <is>
          <t>IT</t>
        </is>
      </c>
      <c r="C15" s="13" t="n"/>
      <c r="D15" s="13" t="inlineStr">
        <is>
          <t>P</t>
        </is>
      </c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  <c r="AC15" s="13" t="n"/>
      <c r="AD15" s="13" t="n"/>
      <c r="AE15" s="13" t="n"/>
      <c r="AF15" s="13" t="n"/>
      <c r="AG15" s="13" t="n"/>
      <c r="AH15" s="14">
        <f>COUNTIF(C15:AG15,"V")</f>
        <v/>
      </c>
      <c r="AI15" s="14">
        <f>COUNTIF(C15:AG15,"S")</f>
        <v/>
      </c>
      <c r="AJ15" s="14">
        <f>COUNTIF(C15:AG15,"P")</f>
        <v/>
      </c>
      <c r="AK15" s="14">
        <f>COUNTIF(C15:AG15,"R")</f>
        <v/>
      </c>
      <c r="AL15" s="13">
        <f>COUNTA(C15:AG15)-COUNTIF(C15:AG15,"R")</f>
        <v/>
      </c>
    </row>
    <row r="16">
      <c r="A16" s="15" t="inlineStr">
        <is>
          <t>Staff out of office</t>
        </is>
      </c>
      <c r="B16" s="16" t="n"/>
      <c r="C16" s="17">
        <f>IF(C$5="","",COUNTA(C6:C15)-COUNTIF(C6:C15,"R"))</f>
        <v/>
      </c>
      <c r="D16" s="17">
        <f>IF(D$5="","",COUNTA(D6:D15)-COUNTIF(D6:D15,"R"))</f>
        <v/>
      </c>
      <c r="E16" s="17">
        <f>IF(E$5="","",COUNTA(E6:E15)-COUNTIF(E6:E15,"R"))</f>
        <v/>
      </c>
      <c r="F16" s="17">
        <f>IF(F$5="","",COUNTA(F6:F15)-COUNTIF(F6:F15,"R"))</f>
        <v/>
      </c>
      <c r="G16" s="17">
        <f>IF(G$5="","",COUNTA(G6:G15)-COUNTIF(G6:G15,"R"))</f>
        <v/>
      </c>
      <c r="H16" s="17">
        <f>IF(H$5="","",COUNTA(H6:H15)-COUNTIF(H6:H15,"R"))</f>
        <v/>
      </c>
      <c r="I16" s="17">
        <f>IF(I$5="","",COUNTA(I6:I15)-COUNTIF(I6:I15,"R"))</f>
        <v/>
      </c>
      <c r="J16" s="17">
        <f>IF(J$5="","",COUNTA(J6:J15)-COUNTIF(J6:J15,"R"))</f>
        <v/>
      </c>
      <c r="K16" s="17">
        <f>IF(K$5="","",COUNTA(K6:K15)-COUNTIF(K6:K15,"R"))</f>
        <v/>
      </c>
      <c r="L16" s="17">
        <f>IF(L$5="","",COUNTA(L6:L15)-COUNTIF(L6:L15,"R"))</f>
        <v/>
      </c>
      <c r="M16" s="17">
        <f>IF(M$5="","",COUNTA(M6:M15)-COUNTIF(M6:M15,"R"))</f>
        <v/>
      </c>
      <c r="N16" s="17">
        <f>IF(N$5="","",COUNTA(N6:N15)-COUNTIF(N6:N15,"R"))</f>
        <v/>
      </c>
      <c r="O16" s="17">
        <f>IF(O$5="","",COUNTA(O6:O15)-COUNTIF(O6:O15,"R"))</f>
        <v/>
      </c>
      <c r="P16" s="17">
        <f>IF(P$5="","",COUNTA(P6:P15)-COUNTIF(P6:P15,"R"))</f>
        <v/>
      </c>
      <c r="Q16" s="17">
        <f>IF(Q$5="","",COUNTA(Q6:Q15)-COUNTIF(Q6:Q15,"R"))</f>
        <v/>
      </c>
      <c r="R16" s="17">
        <f>IF(R$5="","",COUNTA(R6:R15)-COUNTIF(R6:R15,"R"))</f>
        <v/>
      </c>
      <c r="S16" s="17">
        <f>IF(S$5="","",COUNTA(S6:S15)-COUNTIF(S6:S15,"R"))</f>
        <v/>
      </c>
      <c r="T16" s="17">
        <f>IF(T$5="","",COUNTA(T6:T15)-COUNTIF(T6:T15,"R"))</f>
        <v/>
      </c>
      <c r="U16" s="17">
        <f>IF(U$5="","",COUNTA(U6:U15)-COUNTIF(U6:U15,"R"))</f>
        <v/>
      </c>
      <c r="V16" s="17">
        <f>IF(V$5="","",COUNTA(V6:V15)-COUNTIF(V6:V15,"R"))</f>
        <v/>
      </c>
      <c r="W16" s="17">
        <f>IF(W$5="","",COUNTA(W6:W15)-COUNTIF(W6:W15,"R"))</f>
        <v/>
      </c>
      <c r="X16" s="17">
        <f>IF(X$5="","",COUNTA(X6:X15)-COUNTIF(X6:X15,"R"))</f>
        <v/>
      </c>
      <c r="Y16" s="17">
        <f>IF(Y$5="","",COUNTA(Y6:Y15)-COUNTIF(Y6:Y15,"R"))</f>
        <v/>
      </c>
      <c r="Z16" s="17">
        <f>IF(Z$5="","",COUNTA(Z6:Z15)-COUNTIF(Z6:Z15,"R"))</f>
        <v/>
      </c>
      <c r="AA16" s="17">
        <f>IF(AA$5="","",COUNTA(AA6:AA15)-COUNTIF(AA6:AA15,"R"))</f>
        <v/>
      </c>
      <c r="AB16" s="17">
        <f>IF(AB$5="","",COUNTA(AB6:AB15)-COUNTIF(AB6:AB15,"R"))</f>
        <v/>
      </c>
      <c r="AC16" s="17">
        <f>IF(AC$5="","",COUNTA(AC6:AC15)-COUNTIF(AC6:AC15,"R"))</f>
        <v/>
      </c>
      <c r="AD16" s="17">
        <f>IF(AD$5="","",COUNTA(AD6:AD15)-COUNTIF(AD6:AD15,"R"))</f>
        <v/>
      </c>
      <c r="AE16" s="17">
        <f>IF(AE$5="","",COUNTA(AE6:AE15)-COUNTIF(AE6:AE15,"R"))</f>
        <v/>
      </c>
      <c r="AF16" s="17">
        <f>IF(AF$5="","",COUNTA(AF6:AF15)-COUNTIF(AF6:AF15,"R"))</f>
        <v/>
      </c>
      <c r="AG16" s="17">
        <f>IF(AG$5="","",COUNTA(AG6:AG15)-COUNTIF(AG6:AG15,"R"))</f>
        <v/>
      </c>
    </row>
    <row r="18">
      <c r="A18" s="18" t="inlineStr">
        <is>
          <t>Type a code in a day cell (or pick from the list). Totals, the daily out-of-office count and the colours update automatically; 3+ people out on one day is flagged red.</t>
        </is>
      </c>
    </row>
  </sheetData>
  <mergeCells count="2">
    <mergeCell ref="D2:Q2"/>
    <mergeCell ref="S2:AL2"/>
  </mergeCells>
  <conditionalFormatting sqref="C6:AG15">
    <cfRule type="expression" priority="1" dxfId="0" stopIfTrue="1">
      <formula>C6="V"</formula>
    </cfRule>
    <cfRule type="expression" priority="2" dxfId="1" stopIfTrue="1">
      <formula>C6="S"</formula>
    </cfRule>
    <cfRule type="expression" priority="3" dxfId="2" stopIfTrue="1">
      <formula>C6="P"</formula>
    </cfRule>
    <cfRule type="expression" priority="4" dxfId="3" stopIfTrue="1">
      <formula>C6="R"</formula>
    </cfRule>
    <cfRule type="expression" priority="5" dxfId="4" stopIfTrue="1">
      <formula>C6="H"</formula>
    </cfRule>
    <cfRule type="expression" priority="6" dxfId="5" stopIfTrue="1">
      <formula>C6="T"</formula>
    </cfRule>
    <cfRule type="expression" priority="8" dxfId="6" stopIfTrue="1">
      <formula>AND(C$5&lt;&gt;"",WEEKDAY(DATE($B$2,$B$3,C$5),2)&gt;5)</formula>
    </cfRule>
  </conditionalFormatting>
  <conditionalFormatting sqref="C4:AG16">
    <cfRule type="expression" priority="7" dxfId="7" stopIfTrue="1">
      <formula>C$5=""</formula>
    </cfRule>
  </conditionalFormatting>
  <conditionalFormatting sqref="C16:AG16">
    <cfRule type="expression" priority="9" dxfId="8" stopIfTrue="1">
      <formula>AND(C16&lt;&gt;"",C16&gt;=3)</formula>
    </cfRule>
  </conditionalFormatting>
  <dataValidations count="2">
    <dataValidation sqref="B3" showDropDown="0" showInputMessage="0" showErrorMessage="0" allowBlank="0" type="whole" operator="between">
      <formula1>1</formula1>
      <formula2>12</formula2>
    </dataValidation>
    <dataValidation sqref="C6:AG6 C7:AG7 C8:AG8 C9:AG9 C10:AG10 C11:AG11 C12:AG12 C13:AG13 C14:AG14 C15:AG15" showDropDown="0" showInputMessage="0" showErrorMessage="0" allowBlank="1" type="list">
      <formula1>"V,S,P,R,H,T"</formula1>
    </dataValidation>
  </dataValidation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2026-10-17T12:41:08Z</dcterms:created>
  <dcterms:modified xmlns:dcterms="http://purl.org/dc/terms/" xmlns:xsi="http://www.w3.org/2001/XMLSchema-instance" xsi:type="dcterms:W3CDTF">2026-10-17T12:41:08Z</dcterms:modified>
</cp:coreProperties>
</file>