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" sheetId="1" state="visible" r:id="rId1"/>
  </sheets>
  <definedNames>
    <definedName name="_xlnm.Print_Area" localSheetId="0">'Project Plan'!$A$1:$T$27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d mmm"/>
    <numFmt numFmtId="167" formatCode="d mmm yy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FFFFFF"/>
      <sz val="8"/>
    </font>
    <font>
      <name val="Calibri"/>
      <b val="1"/>
      <color rgb="00262626"/>
      <sz val="10"/>
    </font>
    <font>
      <name val="Calibri"/>
      <i val="1"/>
      <color rgb="00757575"/>
      <sz val="9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BDD7EE"/>
        <bgColor rgb="00BDD7EE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165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6" fontId="5" fillId="2" borderId="1" applyAlignment="1" pivotButton="0" quotePrefix="0" xfId="0">
      <alignment horizontal="center" vertical="center" textRotation="90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7" fontId="3" fillId="0" borderId="1" applyAlignment="1" pivotButton="0" quotePrefix="0" xfId="0">
      <alignment horizontal="center" vertical="center"/>
    </xf>
    <xf numFmtId="9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2" borderId="0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9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ill>
        <patternFill patternType="solid">
          <fgColor rgb="0070AD47"/>
          <bgColor rgb="0070AD47"/>
        </patternFill>
      </fill>
    </dxf>
    <dxf>
      <fill>
        <patternFill patternType="solid">
          <fgColor rgb="005B9BD5"/>
          <bgColor rgb="005B9BD5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2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1" customWidth="1" min="4" max="4"/>
    <col width="11" customWidth="1" min="5" max="5"/>
    <col width="8" customWidth="1" min="6" max="6"/>
    <col width="13" customWidth="1" min="7" max="7"/>
    <col width="9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</cols>
  <sheetData>
    <row r="1">
      <c r="A1" s="1" t="inlineStr">
        <is>
          <t>PROJECT PLAN WITH TIMELINE</t>
        </is>
      </c>
    </row>
    <row r="2">
      <c r="A2" s="2" t="inlineStr">
        <is>
          <t>Project:</t>
        </is>
      </c>
      <c r="B2" s="3" t="inlineStr">
        <is>
          <t>Website Redesign</t>
        </is>
      </c>
      <c r="E2" s="2" t="inlineStr">
        <is>
          <t>Plan Start:</t>
        </is>
      </c>
      <c r="G2" s="4" t="n">
        <v>46328</v>
      </c>
    </row>
    <row r="3">
      <c r="A3" s="2" t="inlineStr">
        <is>
          <t>Manager:</t>
        </is>
      </c>
      <c r="B3" s="3" t="inlineStr">
        <is>
          <t>J. Patel</t>
        </is>
      </c>
      <c r="E3" s="2" t="inlineStr">
        <is>
          <t>Target Finish:</t>
        </is>
      </c>
      <c r="G3" s="4" t="n">
        <v>46409</v>
      </c>
    </row>
    <row r="5" ht="48" customHeight="1">
      <c r="A5" s="5" t="inlineStr">
        <is>
          <t>ID</t>
        </is>
      </c>
      <c r="B5" s="5" t="inlineStr">
        <is>
          <t>Phase / Task</t>
        </is>
      </c>
      <c r="C5" s="5" t="inlineStr">
        <is>
          <t>Owner</t>
        </is>
      </c>
      <c r="D5" s="5" t="inlineStr">
        <is>
          <t>Start</t>
        </is>
      </c>
      <c r="E5" s="5" t="inlineStr">
        <is>
          <t>End</t>
        </is>
      </c>
      <c r="F5" s="5" t="inlineStr">
        <is>
          <t>Days</t>
        </is>
      </c>
      <c r="G5" s="5" t="inlineStr">
        <is>
          <t>Status</t>
        </is>
      </c>
      <c r="H5" s="5" t="inlineStr">
        <is>
          <t>% Done</t>
        </is>
      </c>
      <c r="I5" s="6">
        <f>$G$2+0</f>
        <v/>
      </c>
      <c r="J5" s="6">
        <f>$G$2+7</f>
        <v/>
      </c>
      <c r="K5" s="6">
        <f>$G$2+14</f>
        <v/>
      </c>
      <c r="L5" s="6">
        <f>$G$2+21</f>
        <v/>
      </c>
      <c r="M5" s="6">
        <f>$G$2+28</f>
        <v/>
      </c>
      <c r="N5" s="6">
        <f>$G$2+35</f>
        <v/>
      </c>
      <c r="O5" s="6">
        <f>$G$2+42</f>
        <v/>
      </c>
      <c r="P5" s="6">
        <f>$G$2+49</f>
        <v/>
      </c>
      <c r="Q5" s="6">
        <f>$G$2+56</f>
        <v/>
      </c>
      <c r="R5" s="6">
        <f>$G$2+63</f>
        <v/>
      </c>
      <c r="S5" s="6">
        <f>$G$2+70</f>
        <v/>
      </c>
      <c r="T5" s="6">
        <f>$G$2+77</f>
        <v/>
      </c>
    </row>
    <row r="6">
      <c r="A6" s="7" t="inlineStr">
        <is>
          <t>1</t>
        </is>
      </c>
      <c r="B6" s="8" t="inlineStr">
        <is>
          <t>INITIATION</t>
        </is>
      </c>
      <c r="C6" s="9" t="n"/>
      <c r="D6" s="10" t="n"/>
      <c r="E6" s="10" t="n"/>
      <c r="F6" s="9" t="n"/>
      <c r="G6" s="9" t="n"/>
      <c r="H6" s="11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</row>
    <row r="7">
      <c r="A7" s="13" t="inlineStr">
        <is>
          <t>1.1</t>
        </is>
      </c>
      <c r="B7" s="14" t="inlineStr">
        <is>
          <t>Define goals and success measures</t>
        </is>
      </c>
      <c r="C7" s="13" t="inlineStr">
        <is>
          <t>J. Patel</t>
        </is>
      </c>
      <c r="D7" s="15" t="n">
        <v>46328</v>
      </c>
      <c r="E7" s="15" t="n">
        <v>46332</v>
      </c>
      <c r="F7" s="13">
        <f>IF(OR(D7="",E7=""),"",NETWORKDAYS(D7,E7))</f>
        <v/>
      </c>
      <c r="G7" s="13" t="inlineStr">
        <is>
          <t>Complete</t>
        </is>
      </c>
      <c r="H7" s="16" t="n">
        <v>1</v>
      </c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7" t="n"/>
      <c r="S7" s="17" t="n"/>
      <c r="T7" s="17" t="n"/>
    </row>
    <row r="8">
      <c r="A8" s="13" t="inlineStr">
        <is>
          <t>1.2</t>
        </is>
      </c>
      <c r="B8" s="14" t="inlineStr">
        <is>
          <t>Stakeholder kickoff meeting</t>
        </is>
      </c>
      <c r="C8" s="13" t="inlineStr">
        <is>
          <t>J. Patel</t>
        </is>
      </c>
      <c r="D8" s="15" t="n">
        <v>46335</v>
      </c>
      <c r="E8" s="15" t="n">
        <v>46336</v>
      </c>
      <c r="F8" s="13">
        <f>IF(OR(D8="",E8=""),"",NETWORKDAYS(D8,E8))</f>
        <v/>
      </c>
      <c r="G8" s="13" t="inlineStr">
        <is>
          <t>Complete</t>
        </is>
      </c>
      <c r="H8" s="16" t="n">
        <v>1</v>
      </c>
      <c r="I8" s="17" t="n"/>
      <c r="J8" s="17" t="n"/>
      <c r="K8" s="17" t="n"/>
      <c r="L8" s="17" t="n"/>
      <c r="M8" s="17" t="n"/>
      <c r="N8" s="17" t="n"/>
      <c r="O8" s="17" t="n"/>
      <c r="P8" s="17" t="n"/>
      <c r="Q8" s="17" t="n"/>
      <c r="R8" s="17" t="n"/>
      <c r="S8" s="17" t="n"/>
      <c r="T8" s="17" t="n"/>
    </row>
    <row r="9">
      <c r="A9" s="7" t="inlineStr">
        <is>
          <t>2</t>
        </is>
      </c>
      <c r="B9" s="8" t="inlineStr">
        <is>
          <t>PLANNING</t>
        </is>
      </c>
      <c r="C9" s="9" t="n"/>
      <c r="D9" s="10" t="n"/>
      <c r="E9" s="10" t="n"/>
      <c r="F9" s="9" t="n"/>
      <c r="G9" s="9" t="n"/>
      <c r="H9" s="11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</row>
    <row r="10">
      <c r="A10" s="13" t="inlineStr">
        <is>
          <t>2.1</t>
        </is>
      </c>
      <c r="B10" s="14" t="inlineStr">
        <is>
          <t>Site audit and content inventory</t>
        </is>
      </c>
      <c r="C10" s="13" t="inlineStr">
        <is>
          <t>A. Gomez</t>
        </is>
      </c>
      <c r="D10" s="15" t="n">
        <v>46335</v>
      </c>
      <c r="E10" s="15" t="n">
        <v>46346</v>
      </c>
      <c r="F10" s="13">
        <f>IF(OR(D10="",E10=""),"",NETWORKDAYS(D10,E10))</f>
        <v/>
      </c>
      <c r="G10" s="13" t="inlineStr">
        <is>
          <t>Complete</t>
        </is>
      </c>
      <c r="H10" s="16" t="n">
        <v>1</v>
      </c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</row>
    <row r="11">
      <c r="A11" s="13" t="inlineStr">
        <is>
          <t>2.2</t>
        </is>
      </c>
      <c r="B11" s="14" t="inlineStr">
        <is>
          <t>Sitemap and wireframes</t>
        </is>
      </c>
      <c r="C11" s="13" t="inlineStr">
        <is>
          <t>L. Chen</t>
        </is>
      </c>
      <c r="D11" s="15" t="n">
        <v>46342</v>
      </c>
      <c r="E11" s="15" t="n">
        <v>46353</v>
      </c>
      <c r="F11" s="13">
        <f>IF(OR(D11="",E11=""),"",NETWORKDAYS(D11,E11))</f>
        <v/>
      </c>
      <c r="G11" s="13" t="inlineStr">
        <is>
          <t>In Progress</t>
        </is>
      </c>
      <c r="H11" s="16" t="n">
        <v>0.6</v>
      </c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</row>
    <row r="12">
      <c r="A12" s="13" t="inlineStr">
        <is>
          <t>2.3</t>
        </is>
      </c>
      <c r="B12" s="14" t="inlineStr">
        <is>
          <t>Budget and resource plan</t>
        </is>
      </c>
      <c r="C12" s="13" t="inlineStr">
        <is>
          <t>J. Patel</t>
        </is>
      </c>
      <c r="D12" s="15" t="n">
        <v>46349</v>
      </c>
      <c r="E12" s="15" t="n">
        <v>46353</v>
      </c>
      <c r="F12" s="13">
        <f>IF(OR(D12="",E12=""),"",NETWORKDAYS(D12,E12))</f>
        <v/>
      </c>
      <c r="G12" s="13" t="inlineStr">
        <is>
          <t>In Progress</t>
        </is>
      </c>
      <c r="H12" s="16" t="n">
        <v>0.5</v>
      </c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</row>
    <row r="13">
      <c r="A13" s="7" t="inlineStr">
        <is>
          <t>3</t>
        </is>
      </c>
      <c r="B13" s="8" t="inlineStr">
        <is>
          <t>EXECUTION</t>
        </is>
      </c>
      <c r="C13" s="9" t="n"/>
      <c r="D13" s="10" t="n"/>
      <c r="E13" s="10" t="n"/>
      <c r="F13" s="9" t="n"/>
      <c r="G13" s="9" t="n"/>
      <c r="H13" s="11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</row>
    <row r="14">
      <c r="A14" s="13" t="inlineStr">
        <is>
          <t>3.1</t>
        </is>
      </c>
      <c r="B14" s="14" t="inlineStr">
        <is>
          <t>Visual design mockups</t>
        </is>
      </c>
      <c r="C14" s="13" t="inlineStr">
        <is>
          <t>L. Chen</t>
        </is>
      </c>
      <c r="D14" s="15" t="n">
        <v>46356</v>
      </c>
      <c r="E14" s="15" t="n">
        <v>46367</v>
      </c>
      <c r="F14" s="13">
        <f>IF(OR(D14="",E14=""),"",NETWORKDAYS(D14,E14))</f>
        <v/>
      </c>
      <c r="G14" s="13" t="inlineStr">
        <is>
          <t>Not Started</t>
        </is>
      </c>
      <c r="H14" s="16" t="n">
        <v>0</v>
      </c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</row>
    <row r="15">
      <c r="A15" s="13" t="inlineStr">
        <is>
          <t>3.2</t>
        </is>
      </c>
      <c r="B15" s="14" t="inlineStr">
        <is>
          <t>Front-end development</t>
        </is>
      </c>
      <c r="C15" s="13" t="inlineStr">
        <is>
          <t>R. Okafor</t>
        </is>
      </c>
      <c r="D15" s="15" t="n">
        <v>46363</v>
      </c>
      <c r="E15" s="15" t="n">
        <v>46388</v>
      </c>
      <c r="F15" s="13">
        <f>IF(OR(D15="",E15=""),"",NETWORKDAYS(D15,E15))</f>
        <v/>
      </c>
      <c r="G15" s="13" t="inlineStr">
        <is>
          <t>Not Started</t>
        </is>
      </c>
      <c r="H15" s="16" t="n">
        <v>0</v>
      </c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</row>
    <row r="16">
      <c r="A16" s="13" t="inlineStr">
        <is>
          <t>3.3</t>
        </is>
      </c>
      <c r="B16" s="14" t="inlineStr">
        <is>
          <t>Content migration</t>
        </is>
      </c>
      <c r="C16" s="13" t="inlineStr">
        <is>
          <t>A. Gomez</t>
        </is>
      </c>
      <c r="D16" s="15" t="n">
        <v>46370</v>
      </c>
      <c r="E16" s="15" t="n">
        <v>46395</v>
      </c>
      <c r="F16" s="13">
        <f>IF(OR(D16="",E16=""),"",NETWORKDAYS(D16,E16))</f>
        <v/>
      </c>
      <c r="G16" s="13" t="inlineStr">
        <is>
          <t>Not Started</t>
        </is>
      </c>
      <c r="H16" s="16" t="n">
        <v>0</v>
      </c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</row>
    <row r="17">
      <c r="A17" s="13" t="inlineStr">
        <is>
          <t>3.4</t>
        </is>
      </c>
      <c r="B17" s="14" t="inlineStr">
        <is>
          <t>Testing and fixes</t>
        </is>
      </c>
      <c r="C17" s="13" t="inlineStr">
        <is>
          <t>R. Okafor</t>
        </is>
      </c>
      <c r="D17" s="15" t="n">
        <v>46391</v>
      </c>
      <c r="E17" s="15" t="n">
        <v>46402</v>
      </c>
      <c r="F17" s="13">
        <f>IF(OR(D17="",E17=""),"",NETWORKDAYS(D17,E17))</f>
        <v/>
      </c>
      <c r="G17" s="13" t="inlineStr">
        <is>
          <t>Not Started</t>
        </is>
      </c>
      <c r="H17" s="16" t="n">
        <v>0</v>
      </c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</row>
    <row r="18">
      <c r="A18" s="7" t="inlineStr">
        <is>
          <t>4</t>
        </is>
      </c>
      <c r="B18" s="8" t="inlineStr">
        <is>
          <t>CLOSING</t>
        </is>
      </c>
      <c r="C18" s="9" t="n"/>
      <c r="D18" s="10" t="n"/>
      <c r="E18" s="10" t="n"/>
      <c r="F18" s="9" t="n"/>
      <c r="G18" s="9" t="n"/>
      <c r="H18" s="11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</row>
    <row r="19">
      <c r="A19" s="13" t="inlineStr">
        <is>
          <t>4.1</t>
        </is>
      </c>
      <c r="B19" s="14" t="inlineStr">
        <is>
          <t>Launch and handover</t>
        </is>
      </c>
      <c r="C19" s="13" t="inlineStr">
        <is>
          <t>J. Patel</t>
        </is>
      </c>
      <c r="D19" s="15" t="n">
        <v>46405</v>
      </c>
      <c r="E19" s="15" t="n">
        <v>46407</v>
      </c>
      <c r="F19" s="13">
        <f>IF(OR(D19="",E19=""),"",NETWORKDAYS(D19,E19))</f>
        <v/>
      </c>
      <c r="G19" s="13" t="inlineStr">
        <is>
          <t>Not Started</t>
        </is>
      </c>
      <c r="H19" s="16" t="n">
        <v>0</v>
      </c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</row>
    <row r="20">
      <c r="A20" s="13" t="inlineStr">
        <is>
          <t>4.2</t>
        </is>
      </c>
      <c r="B20" s="14" t="inlineStr">
        <is>
          <t>Post-launch review</t>
        </is>
      </c>
      <c r="C20" s="13" t="inlineStr">
        <is>
          <t>J. Patel</t>
        </is>
      </c>
      <c r="D20" s="15" t="n">
        <v>46408</v>
      </c>
      <c r="E20" s="15" t="n">
        <v>46409</v>
      </c>
      <c r="F20" s="13">
        <f>IF(OR(D20="",E20=""),"",NETWORKDAYS(D20,E20))</f>
        <v/>
      </c>
      <c r="G20" s="13" t="inlineStr">
        <is>
          <t>Not Started</t>
        </is>
      </c>
      <c r="H20" s="16" t="n">
        <v>0</v>
      </c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</row>
    <row r="22">
      <c r="A22" s="18" t="inlineStr">
        <is>
          <t>PROJECT SUMMARY</t>
        </is>
      </c>
    </row>
    <row r="23">
      <c r="A23" s="19" t="inlineStr">
        <is>
          <t>Tasks</t>
        </is>
      </c>
      <c r="C23" s="20">
        <f>COUNTA(C6:C20)</f>
        <v/>
      </c>
      <c r="E23" s="21" t="inlineStr">
        <is>
          <t>Blue bars = scheduled weeks, green = completed tasks. Red end date = overdue.</t>
        </is>
      </c>
    </row>
    <row r="24">
      <c r="A24" s="19" t="inlineStr">
        <is>
          <t>Complete</t>
        </is>
      </c>
      <c r="C24" s="20">
        <f>COUNTIF(G6:G20,"Complete")</f>
        <v/>
      </c>
      <c r="E24" s="21" t="inlineStr">
        <is>
          <t>Change the plan start date (G2) to move the weekly timeline.</t>
        </is>
      </c>
    </row>
    <row r="25">
      <c r="A25" s="19" t="inlineStr">
        <is>
          <t>In progress</t>
        </is>
      </c>
      <c r="C25" s="20">
        <f>COUNTIF(G6:G20,"In Progress")</f>
        <v/>
      </c>
    </row>
    <row r="26">
      <c r="A26" s="19" t="inlineStr">
        <is>
          <t>Overall progress</t>
        </is>
      </c>
      <c r="C26" s="22">
        <f>IFERROR(AVERAGEIF(C6:C20,"&lt;&gt;",H6:H20),0)</f>
        <v/>
      </c>
    </row>
    <row r="27">
      <c r="A27" s="19" t="inlineStr">
        <is>
          <t>Overdue tasks</t>
        </is>
      </c>
      <c r="C27" s="20">
        <f>COUNTIFS(E6:E20,"&lt;"&amp;TODAY(),G6:G20,"&lt;&gt;Complete",C6:C20,"&lt;&gt;")</f>
        <v/>
      </c>
    </row>
  </sheetData>
  <mergeCells count="9">
    <mergeCell ref="A1:T1"/>
    <mergeCell ref="A26:B26"/>
    <mergeCell ref="A24:B24"/>
    <mergeCell ref="A25:B25"/>
    <mergeCell ref="E2:F2"/>
    <mergeCell ref="A22:C22"/>
    <mergeCell ref="A23:B23"/>
    <mergeCell ref="A27:B27"/>
    <mergeCell ref="E3:F3"/>
  </mergeCells>
  <conditionalFormatting sqref="I6:T20">
    <cfRule type="expression" priority="1" dxfId="0">
      <formula>AND($D6&lt;&gt;"",I$5+6&gt;=$D6,I$5&lt;=$E6,$G6="Complete")</formula>
    </cfRule>
    <cfRule type="expression" priority="2" dxfId="1">
      <formula>AND($D6&lt;&gt;"",I$5+6&gt;=$D6,I$5&lt;=$E6)</formula>
    </cfRule>
  </conditionalFormatting>
  <conditionalFormatting sqref="G6:G20">
    <cfRule type="expression" priority="3" dxfId="2">
      <formula>G6="Complete"</formula>
    </cfRule>
    <cfRule type="expression" priority="4" dxfId="3">
      <formula>G6="In Progress"</formula>
    </cfRule>
  </conditionalFormatting>
  <conditionalFormatting sqref="E6:E20">
    <cfRule type="expression" priority="5" dxfId="4">
      <formula>AND(E6&lt;&gt;"",E6&lt;TODAY(),$G6&lt;&gt;"Complete",$C6&lt;&gt;"")</formula>
    </cfRule>
  </conditionalFormatting>
  <conditionalFormatting sqref="H6:H20">
    <cfRule type="dataBar" priority="6">
      <dataBar>
        <cfvo type="num" val="0"/>
        <cfvo type="num" val="1"/>
        <color rgb="005B9BD5"/>
      </dataBar>
    </cfRule>
  </conditionalFormatting>
  <dataValidations count="1">
    <dataValidation sqref="G6:G20" showDropDown="0" showInputMessage="0" showErrorMessage="0" allowBlank="1" type="list">
      <formula1>"Not Started,In Progress,Complete,On Hold"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2026-10-23T12:37:15Z</dcterms:created>
  <dcterms:modified xmlns:dcterms="http://purl.org/dc/terms/" xmlns:xsi="http://www.w3.org/2001/XMLSchema-instance" xsi:type="dcterms:W3CDTF">2026-10-23T12:37:15Z</dcterms:modified>
</cp:coreProperties>
</file>