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tirement Savings" sheetId="1" state="visible" r:id="rId1"/>
  </sheets>
  <definedNames>
    <definedName name="_xlnm.Print_Area" localSheetId="0">'Retirement Savings'!$A$1:$F$62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1B5E20"/>
      <sz val="18"/>
    </font>
    <font>
      <name val="Calibri"/>
      <b val="1"/>
      <color rgb="00262626"/>
      <sz val="10"/>
    </font>
    <font>
      <name val="Calibri"/>
      <color rgb="00262626"/>
      <sz val="10"/>
    </font>
    <font>
      <name val="Calibri"/>
      <b val="1"/>
      <color rgb="00262626"/>
      <sz val="11"/>
    </font>
    <font>
      <name val="Calibri"/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FFF2CC"/>
        <bgColor rgb="00FFF2CC"/>
      </patternFill>
    </fill>
    <fill>
      <patternFill patternType="solid">
        <fgColor rgb="001B5E20"/>
        <bgColor rgb="001B5E20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1" applyAlignment="1" pivotButton="0" quotePrefix="0" xfId="0">
      <alignment vertical="center"/>
    </xf>
    <xf numFmtId="4" fontId="3" fillId="2" borderId="1" applyAlignment="1" pivotButton="0" quotePrefix="0" xfId="0">
      <alignment vertical="center"/>
    </xf>
    <xf numFmtId="164" fontId="3" fillId="2" borderId="1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4" fontId="4" fillId="0" borderId="1" applyAlignment="1" pivotButton="0" quotePrefix="0" xfId="0">
      <alignment vertical="center"/>
    </xf>
    <xf numFmtId="0" fontId="5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/>
    </xf>
    <xf numFmtId="4" fontId="3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62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RETIREMENT SAVINGS PLANNER</t>
        </is>
      </c>
    </row>
    <row r="3">
      <c r="A3" s="2" t="inlineStr">
        <is>
          <t>Current age</t>
        </is>
      </c>
      <c r="D3" s="3" t="n">
        <v>35</v>
      </c>
    </row>
    <row r="4">
      <c r="A4" s="2" t="inlineStr">
        <is>
          <t>Retirement age</t>
        </is>
      </c>
      <c r="D4" s="3" t="n">
        <v>65</v>
      </c>
    </row>
    <row r="5">
      <c r="A5" s="2" t="inlineStr">
        <is>
          <t>Current savings</t>
        </is>
      </c>
      <c r="D5" s="4" t="n">
        <v>25000</v>
      </c>
    </row>
    <row r="6">
      <c r="A6" s="2" t="inlineStr">
        <is>
          <t>Monthly contribution</t>
        </is>
      </c>
      <c r="D6" s="4" t="n">
        <v>500</v>
      </c>
    </row>
    <row r="7">
      <c r="A7" s="2" t="inlineStr">
        <is>
          <t>Annual return</t>
        </is>
      </c>
      <c r="D7" s="5" t="n">
        <v>0.06</v>
      </c>
    </row>
    <row r="8">
      <c r="A8" s="2" t="inlineStr">
        <is>
          <t>Annual contribution increase</t>
        </is>
      </c>
      <c r="D8" s="5" t="n">
        <v>0.02</v>
      </c>
    </row>
    <row r="10">
      <c r="A10" s="6" t="inlineStr">
        <is>
          <t>Projected balance at retirement</t>
        </is>
      </c>
      <c r="D10" s="7">
        <f>INDEX(F13:F62,D4-D3)</f>
        <v/>
      </c>
    </row>
    <row r="12">
      <c r="A12" s="8" t="inlineStr">
        <is>
          <t>Year</t>
        </is>
      </c>
      <c r="B12" s="8" t="inlineStr">
        <is>
          <t>Age</t>
        </is>
      </c>
      <c r="C12" s="8" t="inlineStr">
        <is>
          <t>Start balance</t>
        </is>
      </c>
      <c r="D12" s="8" t="inlineStr">
        <is>
          <t>Contributions</t>
        </is>
      </c>
      <c r="E12" s="8" t="inlineStr">
        <is>
          <t>Growth</t>
        </is>
      </c>
      <c r="F12" s="8" t="inlineStr">
        <is>
          <t>End balance</t>
        </is>
      </c>
    </row>
    <row r="13">
      <c r="A13" s="9">
        <f>IF(1&gt;$D$4-$D$3,"",1)</f>
        <v/>
      </c>
      <c r="B13" s="9">
        <f>IF(A13="","",$D$3+A13)</f>
        <v/>
      </c>
      <c r="C13" s="10">
        <f>$D$5</f>
        <v/>
      </c>
      <c r="D13" s="10">
        <f>IF(A13="","",$D$6*12*(1+$D$8)^(A13-1))</f>
        <v/>
      </c>
      <c r="E13" s="10">
        <f>IF(A13="","",C13*$D$7+D13*$D$7/2)</f>
        <v/>
      </c>
      <c r="F13" s="10">
        <f>IF(A13="","",C13+D13+E13)</f>
        <v/>
      </c>
    </row>
    <row r="14">
      <c r="A14" s="9">
        <f>IF(2&gt;$D$4-$D$3,"",2)</f>
        <v/>
      </c>
      <c r="B14" s="9">
        <f>IF(A14="","",$D$3+A14)</f>
        <v/>
      </c>
      <c r="C14" s="10">
        <f>IF(A14="","",F13)</f>
        <v/>
      </c>
      <c r="D14" s="10">
        <f>IF(A14="","",$D$6*12*(1+$D$8)^(A14-1))</f>
        <v/>
      </c>
      <c r="E14" s="10">
        <f>IF(A14="","",C14*$D$7+D14*$D$7/2)</f>
        <v/>
      </c>
      <c r="F14" s="10">
        <f>IF(A14="","",C14+D14+E14)</f>
        <v/>
      </c>
    </row>
    <row r="15">
      <c r="A15" s="9">
        <f>IF(3&gt;$D$4-$D$3,"",3)</f>
        <v/>
      </c>
      <c r="B15" s="9">
        <f>IF(A15="","",$D$3+A15)</f>
        <v/>
      </c>
      <c r="C15" s="10">
        <f>IF(A15="","",F14)</f>
        <v/>
      </c>
      <c r="D15" s="10">
        <f>IF(A15="","",$D$6*12*(1+$D$8)^(A15-1))</f>
        <v/>
      </c>
      <c r="E15" s="10">
        <f>IF(A15="","",C15*$D$7+D15*$D$7/2)</f>
        <v/>
      </c>
      <c r="F15" s="10">
        <f>IF(A15="","",C15+D15+E15)</f>
        <v/>
      </c>
    </row>
    <row r="16">
      <c r="A16" s="9">
        <f>IF(4&gt;$D$4-$D$3,"",4)</f>
        <v/>
      </c>
      <c r="B16" s="9">
        <f>IF(A16="","",$D$3+A16)</f>
        <v/>
      </c>
      <c r="C16" s="10">
        <f>IF(A16="","",F15)</f>
        <v/>
      </c>
      <c r="D16" s="10">
        <f>IF(A16="","",$D$6*12*(1+$D$8)^(A16-1))</f>
        <v/>
      </c>
      <c r="E16" s="10">
        <f>IF(A16="","",C16*$D$7+D16*$D$7/2)</f>
        <v/>
      </c>
      <c r="F16" s="10">
        <f>IF(A16="","",C16+D16+E16)</f>
        <v/>
      </c>
    </row>
    <row r="17">
      <c r="A17" s="9">
        <f>IF(5&gt;$D$4-$D$3,"",5)</f>
        <v/>
      </c>
      <c r="B17" s="9">
        <f>IF(A17="","",$D$3+A17)</f>
        <v/>
      </c>
      <c r="C17" s="10">
        <f>IF(A17="","",F16)</f>
        <v/>
      </c>
      <c r="D17" s="10">
        <f>IF(A17="","",$D$6*12*(1+$D$8)^(A17-1))</f>
        <v/>
      </c>
      <c r="E17" s="10">
        <f>IF(A17="","",C17*$D$7+D17*$D$7/2)</f>
        <v/>
      </c>
      <c r="F17" s="10">
        <f>IF(A17="","",C17+D17+E17)</f>
        <v/>
      </c>
    </row>
    <row r="18">
      <c r="A18" s="9">
        <f>IF(6&gt;$D$4-$D$3,"",6)</f>
        <v/>
      </c>
      <c r="B18" s="9">
        <f>IF(A18="","",$D$3+A18)</f>
        <v/>
      </c>
      <c r="C18" s="10">
        <f>IF(A18="","",F17)</f>
        <v/>
      </c>
      <c r="D18" s="10">
        <f>IF(A18="","",$D$6*12*(1+$D$8)^(A18-1))</f>
        <v/>
      </c>
      <c r="E18" s="10">
        <f>IF(A18="","",C18*$D$7+D18*$D$7/2)</f>
        <v/>
      </c>
      <c r="F18" s="10">
        <f>IF(A18="","",C18+D18+E18)</f>
        <v/>
      </c>
    </row>
    <row r="19">
      <c r="A19" s="9">
        <f>IF(7&gt;$D$4-$D$3,"",7)</f>
        <v/>
      </c>
      <c r="B19" s="9">
        <f>IF(A19="","",$D$3+A19)</f>
        <v/>
      </c>
      <c r="C19" s="10">
        <f>IF(A19="","",F18)</f>
        <v/>
      </c>
      <c r="D19" s="10">
        <f>IF(A19="","",$D$6*12*(1+$D$8)^(A19-1))</f>
        <v/>
      </c>
      <c r="E19" s="10">
        <f>IF(A19="","",C19*$D$7+D19*$D$7/2)</f>
        <v/>
      </c>
      <c r="F19" s="10">
        <f>IF(A19="","",C19+D19+E19)</f>
        <v/>
      </c>
    </row>
    <row r="20">
      <c r="A20" s="9">
        <f>IF(8&gt;$D$4-$D$3,"",8)</f>
        <v/>
      </c>
      <c r="B20" s="9">
        <f>IF(A20="","",$D$3+A20)</f>
        <v/>
      </c>
      <c r="C20" s="10">
        <f>IF(A20="","",F19)</f>
        <v/>
      </c>
      <c r="D20" s="10">
        <f>IF(A20="","",$D$6*12*(1+$D$8)^(A20-1))</f>
        <v/>
      </c>
      <c r="E20" s="10">
        <f>IF(A20="","",C20*$D$7+D20*$D$7/2)</f>
        <v/>
      </c>
      <c r="F20" s="10">
        <f>IF(A20="","",C20+D20+E20)</f>
        <v/>
      </c>
    </row>
    <row r="21">
      <c r="A21" s="9">
        <f>IF(9&gt;$D$4-$D$3,"",9)</f>
        <v/>
      </c>
      <c r="B21" s="9">
        <f>IF(A21="","",$D$3+A21)</f>
        <v/>
      </c>
      <c r="C21" s="10">
        <f>IF(A21="","",F20)</f>
        <v/>
      </c>
      <c r="D21" s="10">
        <f>IF(A21="","",$D$6*12*(1+$D$8)^(A21-1))</f>
        <v/>
      </c>
      <c r="E21" s="10">
        <f>IF(A21="","",C21*$D$7+D21*$D$7/2)</f>
        <v/>
      </c>
      <c r="F21" s="10">
        <f>IF(A21="","",C21+D21+E21)</f>
        <v/>
      </c>
    </row>
    <row r="22">
      <c r="A22" s="9">
        <f>IF(10&gt;$D$4-$D$3,"",10)</f>
        <v/>
      </c>
      <c r="B22" s="9">
        <f>IF(A22="","",$D$3+A22)</f>
        <v/>
      </c>
      <c r="C22" s="10">
        <f>IF(A22="","",F21)</f>
        <v/>
      </c>
      <c r="D22" s="10">
        <f>IF(A22="","",$D$6*12*(1+$D$8)^(A22-1))</f>
        <v/>
      </c>
      <c r="E22" s="10">
        <f>IF(A22="","",C22*$D$7+D22*$D$7/2)</f>
        <v/>
      </c>
      <c r="F22" s="10">
        <f>IF(A22="","",C22+D22+E22)</f>
        <v/>
      </c>
    </row>
    <row r="23">
      <c r="A23" s="9">
        <f>IF(11&gt;$D$4-$D$3,"",11)</f>
        <v/>
      </c>
      <c r="B23" s="9">
        <f>IF(A23="","",$D$3+A23)</f>
        <v/>
      </c>
      <c r="C23" s="10">
        <f>IF(A23="","",F22)</f>
        <v/>
      </c>
      <c r="D23" s="10">
        <f>IF(A23="","",$D$6*12*(1+$D$8)^(A23-1))</f>
        <v/>
      </c>
      <c r="E23" s="10">
        <f>IF(A23="","",C23*$D$7+D23*$D$7/2)</f>
        <v/>
      </c>
      <c r="F23" s="10">
        <f>IF(A23="","",C23+D23+E23)</f>
        <v/>
      </c>
    </row>
    <row r="24">
      <c r="A24" s="9">
        <f>IF(12&gt;$D$4-$D$3,"",12)</f>
        <v/>
      </c>
      <c r="B24" s="9">
        <f>IF(A24="","",$D$3+A24)</f>
        <v/>
      </c>
      <c r="C24" s="10">
        <f>IF(A24="","",F23)</f>
        <v/>
      </c>
      <c r="D24" s="10">
        <f>IF(A24="","",$D$6*12*(1+$D$8)^(A24-1))</f>
        <v/>
      </c>
      <c r="E24" s="10">
        <f>IF(A24="","",C24*$D$7+D24*$D$7/2)</f>
        <v/>
      </c>
      <c r="F24" s="10">
        <f>IF(A24="","",C24+D24+E24)</f>
        <v/>
      </c>
    </row>
    <row r="25">
      <c r="A25" s="9">
        <f>IF(13&gt;$D$4-$D$3,"",13)</f>
        <v/>
      </c>
      <c r="B25" s="9">
        <f>IF(A25="","",$D$3+A25)</f>
        <v/>
      </c>
      <c r="C25" s="10">
        <f>IF(A25="","",F24)</f>
        <v/>
      </c>
      <c r="D25" s="10">
        <f>IF(A25="","",$D$6*12*(1+$D$8)^(A25-1))</f>
        <v/>
      </c>
      <c r="E25" s="10">
        <f>IF(A25="","",C25*$D$7+D25*$D$7/2)</f>
        <v/>
      </c>
      <c r="F25" s="10">
        <f>IF(A25="","",C25+D25+E25)</f>
        <v/>
      </c>
    </row>
    <row r="26">
      <c r="A26" s="9">
        <f>IF(14&gt;$D$4-$D$3,"",14)</f>
        <v/>
      </c>
      <c r="B26" s="9">
        <f>IF(A26="","",$D$3+A26)</f>
        <v/>
      </c>
      <c r="C26" s="10">
        <f>IF(A26="","",F25)</f>
        <v/>
      </c>
      <c r="D26" s="10">
        <f>IF(A26="","",$D$6*12*(1+$D$8)^(A26-1))</f>
        <v/>
      </c>
      <c r="E26" s="10">
        <f>IF(A26="","",C26*$D$7+D26*$D$7/2)</f>
        <v/>
      </c>
      <c r="F26" s="10">
        <f>IF(A26="","",C26+D26+E26)</f>
        <v/>
      </c>
    </row>
    <row r="27">
      <c r="A27" s="9">
        <f>IF(15&gt;$D$4-$D$3,"",15)</f>
        <v/>
      </c>
      <c r="B27" s="9">
        <f>IF(A27="","",$D$3+A27)</f>
        <v/>
      </c>
      <c r="C27" s="10">
        <f>IF(A27="","",F26)</f>
        <v/>
      </c>
      <c r="D27" s="10">
        <f>IF(A27="","",$D$6*12*(1+$D$8)^(A27-1))</f>
        <v/>
      </c>
      <c r="E27" s="10">
        <f>IF(A27="","",C27*$D$7+D27*$D$7/2)</f>
        <v/>
      </c>
      <c r="F27" s="10">
        <f>IF(A27="","",C27+D27+E27)</f>
        <v/>
      </c>
    </row>
    <row r="28">
      <c r="A28" s="9">
        <f>IF(16&gt;$D$4-$D$3,"",16)</f>
        <v/>
      </c>
      <c r="B28" s="9">
        <f>IF(A28="","",$D$3+A28)</f>
        <v/>
      </c>
      <c r="C28" s="10">
        <f>IF(A28="","",F27)</f>
        <v/>
      </c>
      <c r="D28" s="10">
        <f>IF(A28="","",$D$6*12*(1+$D$8)^(A28-1))</f>
        <v/>
      </c>
      <c r="E28" s="10">
        <f>IF(A28="","",C28*$D$7+D28*$D$7/2)</f>
        <v/>
      </c>
      <c r="F28" s="10">
        <f>IF(A28="","",C28+D28+E28)</f>
        <v/>
      </c>
    </row>
    <row r="29">
      <c r="A29" s="9">
        <f>IF(17&gt;$D$4-$D$3,"",17)</f>
        <v/>
      </c>
      <c r="B29" s="9">
        <f>IF(A29="","",$D$3+A29)</f>
        <v/>
      </c>
      <c r="C29" s="10">
        <f>IF(A29="","",F28)</f>
        <v/>
      </c>
      <c r="D29" s="10">
        <f>IF(A29="","",$D$6*12*(1+$D$8)^(A29-1))</f>
        <v/>
      </c>
      <c r="E29" s="10">
        <f>IF(A29="","",C29*$D$7+D29*$D$7/2)</f>
        <v/>
      </c>
      <c r="F29" s="10">
        <f>IF(A29="","",C29+D29+E29)</f>
        <v/>
      </c>
    </row>
    <row r="30">
      <c r="A30" s="9">
        <f>IF(18&gt;$D$4-$D$3,"",18)</f>
        <v/>
      </c>
      <c r="B30" s="9">
        <f>IF(A30="","",$D$3+A30)</f>
        <v/>
      </c>
      <c r="C30" s="10">
        <f>IF(A30="","",F29)</f>
        <v/>
      </c>
      <c r="D30" s="10">
        <f>IF(A30="","",$D$6*12*(1+$D$8)^(A30-1))</f>
        <v/>
      </c>
      <c r="E30" s="10">
        <f>IF(A30="","",C30*$D$7+D30*$D$7/2)</f>
        <v/>
      </c>
      <c r="F30" s="10">
        <f>IF(A30="","",C30+D30+E30)</f>
        <v/>
      </c>
    </row>
    <row r="31">
      <c r="A31" s="9">
        <f>IF(19&gt;$D$4-$D$3,"",19)</f>
        <v/>
      </c>
      <c r="B31" s="9">
        <f>IF(A31="","",$D$3+A31)</f>
        <v/>
      </c>
      <c r="C31" s="10">
        <f>IF(A31="","",F30)</f>
        <v/>
      </c>
      <c r="D31" s="10">
        <f>IF(A31="","",$D$6*12*(1+$D$8)^(A31-1))</f>
        <v/>
      </c>
      <c r="E31" s="10">
        <f>IF(A31="","",C31*$D$7+D31*$D$7/2)</f>
        <v/>
      </c>
      <c r="F31" s="10">
        <f>IF(A31="","",C31+D31+E31)</f>
        <v/>
      </c>
    </row>
    <row r="32">
      <c r="A32" s="9">
        <f>IF(20&gt;$D$4-$D$3,"",20)</f>
        <v/>
      </c>
      <c r="B32" s="9">
        <f>IF(A32="","",$D$3+A32)</f>
        <v/>
      </c>
      <c r="C32" s="10">
        <f>IF(A32="","",F31)</f>
        <v/>
      </c>
      <c r="D32" s="10">
        <f>IF(A32="","",$D$6*12*(1+$D$8)^(A32-1))</f>
        <v/>
      </c>
      <c r="E32" s="10">
        <f>IF(A32="","",C32*$D$7+D32*$D$7/2)</f>
        <v/>
      </c>
      <c r="F32" s="10">
        <f>IF(A32="","",C32+D32+E32)</f>
        <v/>
      </c>
    </row>
    <row r="33">
      <c r="A33" s="9">
        <f>IF(21&gt;$D$4-$D$3,"",21)</f>
        <v/>
      </c>
      <c r="B33" s="9">
        <f>IF(A33="","",$D$3+A33)</f>
        <v/>
      </c>
      <c r="C33" s="10">
        <f>IF(A33="","",F32)</f>
        <v/>
      </c>
      <c r="D33" s="10">
        <f>IF(A33="","",$D$6*12*(1+$D$8)^(A33-1))</f>
        <v/>
      </c>
      <c r="E33" s="10">
        <f>IF(A33="","",C33*$D$7+D33*$D$7/2)</f>
        <v/>
      </c>
      <c r="F33" s="10">
        <f>IF(A33="","",C33+D33+E33)</f>
        <v/>
      </c>
    </row>
    <row r="34">
      <c r="A34" s="9">
        <f>IF(22&gt;$D$4-$D$3,"",22)</f>
        <v/>
      </c>
      <c r="B34" s="9">
        <f>IF(A34="","",$D$3+A34)</f>
        <v/>
      </c>
      <c r="C34" s="10">
        <f>IF(A34="","",F33)</f>
        <v/>
      </c>
      <c r="D34" s="10">
        <f>IF(A34="","",$D$6*12*(1+$D$8)^(A34-1))</f>
        <v/>
      </c>
      <c r="E34" s="10">
        <f>IF(A34="","",C34*$D$7+D34*$D$7/2)</f>
        <v/>
      </c>
      <c r="F34" s="10">
        <f>IF(A34="","",C34+D34+E34)</f>
        <v/>
      </c>
    </row>
    <row r="35">
      <c r="A35" s="9">
        <f>IF(23&gt;$D$4-$D$3,"",23)</f>
        <v/>
      </c>
      <c r="B35" s="9">
        <f>IF(A35="","",$D$3+A35)</f>
        <v/>
      </c>
      <c r="C35" s="10">
        <f>IF(A35="","",F34)</f>
        <v/>
      </c>
      <c r="D35" s="10">
        <f>IF(A35="","",$D$6*12*(1+$D$8)^(A35-1))</f>
        <v/>
      </c>
      <c r="E35" s="10">
        <f>IF(A35="","",C35*$D$7+D35*$D$7/2)</f>
        <v/>
      </c>
      <c r="F35" s="10">
        <f>IF(A35="","",C35+D35+E35)</f>
        <v/>
      </c>
    </row>
    <row r="36">
      <c r="A36" s="9">
        <f>IF(24&gt;$D$4-$D$3,"",24)</f>
        <v/>
      </c>
      <c r="B36" s="9">
        <f>IF(A36="","",$D$3+A36)</f>
        <v/>
      </c>
      <c r="C36" s="10">
        <f>IF(A36="","",F35)</f>
        <v/>
      </c>
      <c r="D36" s="10">
        <f>IF(A36="","",$D$6*12*(1+$D$8)^(A36-1))</f>
        <v/>
      </c>
      <c r="E36" s="10">
        <f>IF(A36="","",C36*$D$7+D36*$D$7/2)</f>
        <v/>
      </c>
      <c r="F36" s="10">
        <f>IF(A36="","",C36+D36+E36)</f>
        <v/>
      </c>
    </row>
    <row r="37">
      <c r="A37" s="9">
        <f>IF(25&gt;$D$4-$D$3,"",25)</f>
        <v/>
      </c>
      <c r="B37" s="9">
        <f>IF(A37="","",$D$3+A37)</f>
        <v/>
      </c>
      <c r="C37" s="10">
        <f>IF(A37="","",F36)</f>
        <v/>
      </c>
      <c r="D37" s="10">
        <f>IF(A37="","",$D$6*12*(1+$D$8)^(A37-1))</f>
        <v/>
      </c>
      <c r="E37" s="10">
        <f>IF(A37="","",C37*$D$7+D37*$D$7/2)</f>
        <v/>
      </c>
      <c r="F37" s="10">
        <f>IF(A37="","",C37+D37+E37)</f>
        <v/>
      </c>
    </row>
    <row r="38">
      <c r="A38" s="9">
        <f>IF(26&gt;$D$4-$D$3,"",26)</f>
        <v/>
      </c>
      <c r="B38" s="9">
        <f>IF(A38="","",$D$3+A38)</f>
        <v/>
      </c>
      <c r="C38" s="10">
        <f>IF(A38="","",F37)</f>
        <v/>
      </c>
      <c r="D38" s="10">
        <f>IF(A38="","",$D$6*12*(1+$D$8)^(A38-1))</f>
        <v/>
      </c>
      <c r="E38" s="10">
        <f>IF(A38="","",C38*$D$7+D38*$D$7/2)</f>
        <v/>
      </c>
      <c r="F38" s="10">
        <f>IF(A38="","",C38+D38+E38)</f>
        <v/>
      </c>
    </row>
    <row r="39">
      <c r="A39" s="9">
        <f>IF(27&gt;$D$4-$D$3,"",27)</f>
        <v/>
      </c>
      <c r="B39" s="9">
        <f>IF(A39="","",$D$3+A39)</f>
        <v/>
      </c>
      <c r="C39" s="10">
        <f>IF(A39="","",F38)</f>
        <v/>
      </c>
      <c r="D39" s="10">
        <f>IF(A39="","",$D$6*12*(1+$D$8)^(A39-1))</f>
        <v/>
      </c>
      <c r="E39" s="10">
        <f>IF(A39="","",C39*$D$7+D39*$D$7/2)</f>
        <v/>
      </c>
      <c r="F39" s="10">
        <f>IF(A39="","",C39+D39+E39)</f>
        <v/>
      </c>
    </row>
    <row r="40">
      <c r="A40" s="9">
        <f>IF(28&gt;$D$4-$D$3,"",28)</f>
        <v/>
      </c>
      <c r="B40" s="9">
        <f>IF(A40="","",$D$3+A40)</f>
        <v/>
      </c>
      <c r="C40" s="10">
        <f>IF(A40="","",F39)</f>
        <v/>
      </c>
      <c r="D40" s="10">
        <f>IF(A40="","",$D$6*12*(1+$D$8)^(A40-1))</f>
        <v/>
      </c>
      <c r="E40" s="10">
        <f>IF(A40="","",C40*$D$7+D40*$D$7/2)</f>
        <v/>
      </c>
      <c r="F40" s="10">
        <f>IF(A40="","",C40+D40+E40)</f>
        <v/>
      </c>
    </row>
    <row r="41">
      <c r="A41" s="9">
        <f>IF(29&gt;$D$4-$D$3,"",29)</f>
        <v/>
      </c>
      <c r="B41" s="9">
        <f>IF(A41="","",$D$3+A41)</f>
        <v/>
      </c>
      <c r="C41" s="10">
        <f>IF(A41="","",F40)</f>
        <v/>
      </c>
      <c r="D41" s="10">
        <f>IF(A41="","",$D$6*12*(1+$D$8)^(A41-1))</f>
        <v/>
      </c>
      <c r="E41" s="10">
        <f>IF(A41="","",C41*$D$7+D41*$D$7/2)</f>
        <v/>
      </c>
      <c r="F41" s="10">
        <f>IF(A41="","",C41+D41+E41)</f>
        <v/>
      </c>
    </row>
    <row r="42">
      <c r="A42" s="9">
        <f>IF(30&gt;$D$4-$D$3,"",30)</f>
        <v/>
      </c>
      <c r="B42" s="9">
        <f>IF(A42="","",$D$3+A42)</f>
        <v/>
      </c>
      <c r="C42" s="10">
        <f>IF(A42="","",F41)</f>
        <v/>
      </c>
      <c r="D42" s="10">
        <f>IF(A42="","",$D$6*12*(1+$D$8)^(A42-1))</f>
        <v/>
      </c>
      <c r="E42" s="10">
        <f>IF(A42="","",C42*$D$7+D42*$D$7/2)</f>
        <v/>
      </c>
      <c r="F42" s="10">
        <f>IF(A42="","",C42+D42+E42)</f>
        <v/>
      </c>
    </row>
    <row r="43">
      <c r="A43" s="9">
        <f>IF(31&gt;$D$4-$D$3,"",31)</f>
        <v/>
      </c>
      <c r="B43" s="9">
        <f>IF(A43="","",$D$3+A43)</f>
        <v/>
      </c>
      <c r="C43" s="10">
        <f>IF(A43="","",F42)</f>
        <v/>
      </c>
      <c r="D43" s="10">
        <f>IF(A43="","",$D$6*12*(1+$D$8)^(A43-1))</f>
        <v/>
      </c>
      <c r="E43" s="10">
        <f>IF(A43="","",C43*$D$7+D43*$D$7/2)</f>
        <v/>
      </c>
      <c r="F43" s="10">
        <f>IF(A43="","",C43+D43+E43)</f>
        <v/>
      </c>
    </row>
    <row r="44">
      <c r="A44" s="9">
        <f>IF(32&gt;$D$4-$D$3,"",32)</f>
        <v/>
      </c>
      <c r="B44" s="9">
        <f>IF(A44="","",$D$3+A44)</f>
        <v/>
      </c>
      <c r="C44" s="10">
        <f>IF(A44="","",F43)</f>
        <v/>
      </c>
      <c r="D44" s="10">
        <f>IF(A44="","",$D$6*12*(1+$D$8)^(A44-1))</f>
        <v/>
      </c>
      <c r="E44" s="10">
        <f>IF(A44="","",C44*$D$7+D44*$D$7/2)</f>
        <v/>
      </c>
      <c r="F44" s="10">
        <f>IF(A44="","",C44+D44+E44)</f>
        <v/>
      </c>
    </row>
    <row r="45">
      <c r="A45" s="9">
        <f>IF(33&gt;$D$4-$D$3,"",33)</f>
        <v/>
      </c>
      <c r="B45" s="9">
        <f>IF(A45="","",$D$3+A45)</f>
        <v/>
      </c>
      <c r="C45" s="10">
        <f>IF(A45="","",F44)</f>
        <v/>
      </c>
      <c r="D45" s="10">
        <f>IF(A45="","",$D$6*12*(1+$D$8)^(A45-1))</f>
        <v/>
      </c>
      <c r="E45" s="10">
        <f>IF(A45="","",C45*$D$7+D45*$D$7/2)</f>
        <v/>
      </c>
      <c r="F45" s="10">
        <f>IF(A45="","",C45+D45+E45)</f>
        <v/>
      </c>
    </row>
    <row r="46">
      <c r="A46" s="9">
        <f>IF(34&gt;$D$4-$D$3,"",34)</f>
        <v/>
      </c>
      <c r="B46" s="9">
        <f>IF(A46="","",$D$3+A46)</f>
        <v/>
      </c>
      <c r="C46" s="10">
        <f>IF(A46="","",F45)</f>
        <v/>
      </c>
      <c r="D46" s="10">
        <f>IF(A46="","",$D$6*12*(1+$D$8)^(A46-1))</f>
        <v/>
      </c>
      <c r="E46" s="10">
        <f>IF(A46="","",C46*$D$7+D46*$D$7/2)</f>
        <v/>
      </c>
      <c r="F46" s="10">
        <f>IF(A46="","",C46+D46+E46)</f>
        <v/>
      </c>
    </row>
    <row r="47">
      <c r="A47" s="9">
        <f>IF(35&gt;$D$4-$D$3,"",35)</f>
        <v/>
      </c>
      <c r="B47" s="9">
        <f>IF(A47="","",$D$3+A47)</f>
        <v/>
      </c>
      <c r="C47" s="10">
        <f>IF(A47="","",F46)</f>
        <v/>
      </c>
      <c r="D47" s="10">
        <f>IF(A47="","",$D$6*12*(1+$D$8)^(A47-1))</f>
        <v/>
      </c>
      <c r="E47" s="10">
        <f>IF(A47="","",C47*$D$7+D47*$D$7/2)</f>
        <v/>
      </c>
      <c r="F47" s="10">
        <f>IF(A47="","",C47+D47+E47)</f>
        <v/>
      </c>
    </row>
    <row r="48">
      <c r="A48" s="9">
        <f>IF(36&gt;$D$4-$D$3,"",36)</f>
        <v/>
      </c>
      <c r="B48" s="9">
        <f>IF(A48="","",$D$3+A48)</f>
        <v/>
      </c>
      <c r="C48" s="10">
        <f>IF(A48="","",F47)</f>
        <v/>
      </c>
      <c r="D48" s="10">
        <f>IF(A48="","",$D$6*12*(1+$D$8)^(A48-1))</f>
        <v/>
      </c>
      <c r="E48" s="10">
        <f>IF(A48="","",C48*$D$7+D48*$D$7/2)</f>
        <v/>
      </c>
      <c r="F48" s="10">
        <f>IF(A48="","",C48+D48+E48)</f>
        <v/>
      </c>
    </row>
    <row r="49">
      <c r="A49" s="9">
        <f>IF(37&gt;$D$4-$D$3,"",37)</f>
        <v/>
      </c>
      <c r="B49" s="9">
        <f>IF(A49="","",$D$3+A49)</f>
        <v/>
      </c>
      <c r="C49" s="10">
        <f>IF(A49="","",F48)</f>
        <v/>
      </c>
      <c r="D49" s="10">
        <f>IF(A49="","",$D$6*12*(1+$D$8)^(A49-1))</f>
        <v/>
      </c>
      <c r="E49" s="10">
        <f>IF(A49="","",C49*$D$7+D49*$D$7/2)</f>
        <v/>
      </c>
      <c r="F49" s="10">
        <f>IF(A49="","",C49+D49+E49)</f>
        <v/>
      </c>
    </row>
    <row r="50">
      <c r="A50" s="9">
        <f>IF(38&gt;$D$4-$D$3,"",38)</f>
        <v/>
      </c>
      <c r="B50" s="9">
        <f>IF(A50="","",$D$3+A50)</f>
        <v/>
      </c>
      <c r="C50" s="10">
        <f>IF(A50="","",F49)</f>
        <v/>
      </c>
      <c r="D50" s="10">
        <f>IF(A50="","",$D$6*12*(1+$D$8)^(A50-1))</f>
        <v/>
      </c>
      <c r="E50" s="10">
        <f>IF(A50="","",C50*$D$7+D50*$D$7/2)</f>
        <v/>
      </c>
      <c r="F50" s="10">
        <f>IF(A50="","",C50+D50+E50)</f>
        <v/>
      </c>
    </row>
    <row r="51">
      <c r="A51" s="9">
        <f>IF(39&gt;$D$4-$D$3,"",39)</f>
        <v/>
      </c>
      <c r="B51" s="9">
        <f>IF(A51="","",$D$3+A51)</f>
        <v/>
      </c>
      <c r="C51" s="10">
        <f>IF(A51="","",F50)</f>
        <v/>
      </c>
      <c r="D51" s="10">
        <f>IF(A51="","",$D$6*12*(1+$D$8)^(A51-1))</f>
        <v/>
      </c>
      <c r="E51" s="10">
        <f>IF(A51="","",C51*$D$7+D51*$D$7/2)</f>
        <v/>
      </c>
      <c r="F51" s="10">
        <f>IF(A51="","",C51+D51+E51)</f>
        <v/>
      </c>
    </row>
    <row r="52">
      <c r="A52" s="9">
        <f>IF(40&gt;$D$4-$D$3,"",40)</f>
        <v/>
      </c>
      <c r="B52" s="9">
        <f>IF(A52="","",$D$3+A52)</f>
        <v/>
      </c>
      <c r="C52" s="10">
        <f>IF(A52="","",F51)</f>
        <v/>
      </c>
      <c r="D52" s="10">
        <f>IF(A52="","",$D$6*12*(1+$D$8)^(A52-1))</f>
        <v/>
      </c>
      <c r="E52" s="10">
        <f>IF(A52="","",C52*$D$7+D52*$D$7/2)</f>
        <v/>
      </c>
      <c r="F52" s="10">
        <f>IF(A52="","",C52+D52+E52)</f>
        <v/>
      </c>
    </row>
    <row r="53">
      <c r="A53" s="9">
        <f>IF(41&gt;$D$4-$D$3,"",41)</f>
        <v/>
      </c>
      <c r="B53" s="9">
        <f>IF(A53="","",$D$3+A53)</f>
        <v/>
      </c>
      <c r="C53" s="10">
        <f>IF(A53="","",F52)</f>
        <v/>
      </c>
      <c r="D53" s="10">
        <f>IF(A53="","",$D$6*12*(1+$D$8)^(A53-1))</f>
        <v/>
      </c>
      <c r="E53" s="10">
        <f>IF(A53="","",C53*$D$7+D53*$D$7/2)</f>
        <v/>
      </c>
      <c r="F53" s="10">
        <f>IF(A53="","",C53+D53+E53)</f>
        <v/>
      </c>
    </row>
    <row r="54">
      <c r="A54" s="9">
        <f>IF(42&gt;$D$4-$D$3,"",42)</f>
        <v/>
      </c>
      <c r="B54" s="9">
        <f>IF(A54="","",$D$3+A54)</f>
        <v/>
      </c>
      <c r="C54" s="10">
        <f>IF(A54="","",F53)</f>
        <v/>
      </c>
      <c r="D54" s="10">
        <f>IF(A54="","",$D$6*12*(1+$D$8)^(A54-1))</f>
        <v/>
      </c>
      <c r="E54" s="10">
        <f>IF(A54="","",C54*$D$7+D54*$D$7/2)</f>
        <v/>
      </c>
      <c r="F54" s="10">
        <f>IF(A54="","",C54+D54+E54)</f>
        <v/>
      </c>
    </row>
    <row r="55">
      <c r="A55" s="9">
        <f>IF(43&gt;$D$4-$D$3,"",43)</f>
        <v/>
      </c>
      <c r="B55" s="9">
        <f>IF(A55="","",$D$3+A55)</f>
        <v/>
      </c>
      <c r="C55" s="10">
        <f>IF(A55="","",F54)</f>
        <v/>
      </c>
      <c r="D55" s="10">
        <f>IF(A55="","",$D$6*12*(1+$D$8)^(A55-1))</f>
        <v/>
      </c>
      <c r="E55" s="10">
        <f>IF(A55="","",C55*$D$7+D55*$D$7/2)</f>
        <v/>
      </c>
      <c r="F55" s="10">
        <f>IF(A55="","",C55+D55+E55)</f>
        <v/>
      </c>
    </row>
    <row r="56">
      <c r="A56" s="9">
        <f>IF(44&gt;$D$4-$D$3,"",44)</f>
        <v/>
      </c>
      <c r="B56" s="9">
        <f>IF(A56="","",$D$3+A56)</f>
        <v/>
      </c>
      <c r="C56" s="10">
        <f>IF(A56="","",F55)</f>
        <v/>
      </c>
      <c r="D56" s="10">
        <f>IF(A56="","",$D$6*12*(1+$D$8)^(A56-1))</f>
        <v/>
      </c>
      <c r="E56" s="10">
        <f>IF(A56="","",C56*$D$7+D56*$D$7/2)</f>
        <v/>
      </c>
      <c r="F56" s="10">
        <f>IF(A56="","",C56+D56+E56)</f>
        <v/>
      </c>
    </row>
    <row r="57">
      <c r="A57" s="9">
        <f>IF(45&gt;$D$4-$D$3,"",45)</f>
        <v/>
      </c>
      <c r="B57" s="9">
        <f>IF(A57="","",$D$3+A57)</f>
        <v/>
      </c>
      <c r="C57" s="10">
        <f>IF(A57="","",F56)</f>
        <v/>
      </c>
      <c r="D57" s="10">
        <f>IF(A57="","",$D$6*12*(1+$D$8)^(A57-1))</f>
        <v/>
      </c>
      <c r="E57" s="10">
        <f>IF(A57="","",C57*$D$7+D57*$D$7/2)</f>
        <v/>
      </c>
      <c r="F57" s="10">
        <f>IF(A57="","",C57+D57+E57)</f>
        <v/>
      </c>
    </row>
    <row r="58">
      <c r="A58" s="9">
        <f>IF(46&gt;$D$4-$D$3,"",46)</f>
        <v/>
      </c>
      <c r="B58" s="9">
        <f>IF(A58="","",$D$3+A58)</f>
        <v/>
      </c>
      <c r="C58" s="10">
        <f>IF(A58="","",F57)</f>
        <v/>
      </c>
      <c r="D58" s="10">
        <f>IF(A58="","",$D$6*12*(1+$D$8)^(A58-1))</f>
        <v/>
      </c>
      <c r="E58" s="10">
        <f>IF(A58="","",C58*$D$7+D58*$D$7/2)</f>
        <v/>
      </c>
      <c r="F58" s="10">
        <f>IF(A58="","",C58+D58+E58)</f>
        <v/>
      </c>
    </row>
    <row r="59">
      <c r="A59" s="9">
        <f>IF(47&gt;$D$4-$D$3,"",47)</f>
        <v/>
      </c>
      <c r="B59" s="9">
        <f>IF(A59="","",$D$3+A59)</f>
        <v/>
      </c>
      <c r="C59" s="10">
        <f>IF(A59="","",F58)</f>
        <v/>
      </c>
      <c r="D59" s="10">
        <f>IF(A59="","",$D$6*12*(1+$D$8)^(A59-1))</f>
        <v/>
      </c>
      <c r="E59" s="10">
        <f>IF(A59="","",C59*$D$7+D59*$D$7/2)</f>
        <v/>
      </c>
      <c r="F59" s="10">
        <f>IF(A59="","",C59+D59+E59)</f>
        <v/>
      </c>
    </row>
    <row r="60">
      <c r="A60" s="9">
        <f>IF(48&gt;$D$4-$D$3,"",48)</f>
        <v/>
      </c>
      <c r="B60" s="9">
        <f>IF(A60="","",$D$3+A60)</f>
        <v/>
      </c>
      <c r="C60" s="10">
        <f>IF(A60="","",F59)</f>
        <v/>
      </c>
      <c r="D60" s="10">
        <f>IF(A60="","",$D$6*12*(1+$D$8)^(A60-1))</f>
        <v/>
      </c>
      <c r="E60" s="10">
        <f>IF(A60="","",C60*$D$7+D60*$D$7/2)</f>
        <v/>
      </c>
      <c r="F60" s="10">
        <f>IF(A60="","",C60+D60+E60)</f>
        <v/>
      </c>
    </row>
    <row r="61">
      <c r="A61" s="9">
        <f>IF(49&gt;$D$4-$D$3,"",49)</f>
        <v/>
      </c>
      <c r="B61" s="9">
        <f>IF(A61="","",$D$3+A61)</f>
        <v/>
      </c>
      <c r="C61" s="10">
        <f>IF(A61="","",F60)</f>
        <v/>
      </c>
      <c r="D61" s="10">
        <f>IF(A61="","",$D$6*12*(1+$D$8)^(A61-1))</f>
        <v/>
      </c>
      <c r="E61" s="10">
        <f>IF(A61="","",C61*$D$7+D61*$D$7/2)</f>
        <v/>
      </c>
      <c r="F61" s="10">
        <f>IF(A61="","",C61+D61+E61)</f>
        <v/>
      </c>
    </row>
    <row r="62">
      <c r="A62" s="9">
        <f>IF(50&gt;$D$4-$D$3,"",50)</f>
        <v/>
      </c>
      <c r="B62" s="9">
        <f>IF(A62="","",$D$3+A62)</f>
        <v/>
      </c>
      <c r="C62" s="10">
        <f>IF(A62="","",F61)</f>
        <v/>
      </c>
      <c r="D62" s="10">
        <f>IF(A62="","",$D$6*12*(1+$D$8)^(A62-1))</f>
        <v/>
      </c>
      <c r="E62" s="10">
        <f>IF(A62="","",C62*$D$7+D62*$D$7/2)</f>
        <v/>
      </c>
      <c r="F62" s="10">
        <f>IF(A62="","",C62+D62+E62)</f>
        <v/>
      </c>
    </row>
  </sheetData>
  <mergeCells count="8">
    <mergeCell ref="A10:C10"/>
    <mergeCell ref="A5:C5"/>
    <mergeCell ref="A1:F1"/>
    <mergeCell ref="A8:C8"/>
    <mergeCell ref="A6:C6"/>
    <mergeCell ref="A3:C3"/>
    <mergeCell ref="A7:C7"/>
    <mergeCell ref="A4:C4"/>
  </mergeCell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2026-10-31T09:23:30Z</dcterms:created>
  <dcterms:modified xmlns:dcterms="http://purl.org/dc/terms/" xmlns:xsi="http://www.w3.org/2001/XMLSchema-instance" xsi:type="dcterms:W3CDTF">2026-10-31T09:23:30Z</dcterms:modified>
</cp:coreProperties>
</file>