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P Log" sheetId="1" state="visible" r:id="rId1"/>
    <sheet xmlns:r="http://schemas.openxmlformats.org/officeDocument/2006/relationships" name="Readings" sheetId="2" state="visible" r:id="rId2"/>
  </sheets>
  <definedNames>
    <definedName name="_xlnm.Print_Area" localSheetId="0">'BP Log'!$A$1:$G$16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"/>
  </numFmts>
  <fonts count="5">
    <font>
      <name val="Calibri"/>
      <family val="2"/>
      <color theme="1"/>
      <sz val="11"/>
      <scheme val="minor"/>
    </font>
    <font>
      <name val="Calibri"/>
      <b val="1"/>
      <color rgb="0000695C"/>
      <sz val="16"/>
    </font>
    <font>
      <name val="Calibri"/>
      <color rgb="00595959"/>
      <sz val="9"/>
    </font>
    <font>
      <name val="Calibri"/>
      <b val="1"/>
      <color rgb="00FFFFFF"/>
      <sz val="10"/>
    </font>
    <font>
      <name val="Calibri"/>
      <color rgb="00262626"/>
      <sz val="10"/>
    </font>
  </fonts>
  <fills count="4">
    <fill>
      <patternFill/>
    </fill>
    <fill>
      <patternFill patternType="gray125"/>
    </fill>
    <fill>
      <patternFill patternType="solid">
        <fgColor rgb="0000695C"/>
        <bgColor rgb="0000695C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165" fontId="4" fillId="3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3" customWidth="1" min="3" max="3"/>
    <col width="13" customWidth="1" min="4" max="4"/>
    <col width="11" customWidth="1" min="5" max="5"/>
    <col width="12" customWidth="1" min="6" max="6"/>
    <col width="28" customWidth="1" min="7" max="7"/>
  </cols>
  <sheetData>
    <row r="1">
      <c r="A1" s="1" t="inlineStr">
        <is>
          <t>WEEKLY BLOOD PRESSURE AVERAGES</t>
        </is>
      </c>
    </row>
    <row r="2">
      <c r="A2" s="2" t="inlineStr">
        <is>
          <t>Name: ____________   Doctor: ____________   Target: ____ / ____ mmHg</t>
        </is>
      </c>
    </row>
    <row r="4">
      <c r="A4" s="3" t="inlineStr">
        <is>
          <t>Week</t>
        </is>
      </c>
      <c r="B4" s="3" t="inlineStr">
        <is>
          <t>Readings</t>
        </is>
      </c>
      <c r="C4" s="3" t="inlineStr">
        <is>
          <t>Avg systolic</t>
        </is>
      </c>
      <c r="D4" s="3" t="inlineStr">
        <is>
          <t>Avg diastolic</t>
        </is>
      </c>
      <c r="E4" s="3" t="inlineStr">
        <is>
          <t>Avg pulse</t>
        </is>
      </c>
      <c r="F4" s="3" t="inlineStr">
        <is>
          <t>Highest sys</t>
        </is>
      </c>
      <c r="G4" s="3" t="inlineStr">
        <is>
          <t>Notes</t>
        </is>
      </c>
    </row>
    <row r="5">
      <c r="A5" s="4" t="n">
        <v>1</v>
      </c>
      <c r="B5" s="4">
        <f>COUNTIF(Readings!$B$2:$B$400,1)</f>
        <v/>
      </c>
      <c r="C5" s="4">
        <f>IF(B5=0,"",ROUND(AVERAGEIF(Readings!$B$2:$B$400,1,Readings!$C$2:$C$400),0))</f>
        <v/>
      </c>
      <c r="D5" s="4">
        <f>IF(B5=0,"",ROUND(AVERAGEIF(Readings!$B$2:$B$400,1,Readings!$D$2:$D$400),0))</f>
        <v/>
      </c>
      <c r="E5" s="4">
        <f>IF(B5=0,"",ROUND(AVERAGEIF(Readings!$B$2:$B$400,1,Readings!$E$2:$E$400),0))</f>
        <v/>
      </c>
      <c r="F5" s="4">
        <f>IF(B5=0,"",SUMPRODUCT(MAX((Readings!$B$2:$B$400=1)*Readings!$C$2:$C$400)))</f>
        <v/>
      </c>
      <c r="G5" s="5" t="n"/>
    </row>
    <row r="6">
      <c r="A6" s="4" t="n">
        <v>2</v>
      </c>
      <c r="B6" s="4">
        <f>COUNTIF(Readings!$B$2:$B$400,2)</f>
        <v/>
      </c>
      <c r="C6" s="4">
        <f>IF(B6=0,"",ROUND(AVERAGEIF(Readings!$B$2:$B$400,2,Readings!$C$2:$C$400),0))</f>
        <v/>
      </c>
      <c r="D6" s="4">
        <f>IF(B6=0,"",ROUND(AVERAGEIF(Readings!$B$2:$B$400,2,Readings!$D$2:$D$400),0))</f>
        <v/>
      </c>
      <c r="E6" s="4">
        <f>IF(B6=0,"",ROUND(AVERAGEIF(Readings!$B$2:$B$400,2,Readings!$E$2:$E$400),0))</f>
        <v/>
      </c>
      <c r="F6" s="4">
        <f>IF(B6=0,"",SUMPRODUCT(MAX((Readings!$B$2:$B$400=2)*Readings!$C$2:$C$400)))</f>
        <v/>
      </c>
      <c r="G6" s="5" t="n"/>
    </row>
    <row r="7">
      <c r="A7" s="4" t="n">
        <v>3</v>
      </c>
      <c r="B7" s="4">
        <f>COUNTIF(Readings!$B$2:$B$400,3)</f>
        <v/>
      </c>
      <c r="C7" s="4">
        <f>IF(B7=0,"",ROUND(AVERAGEIF(Readings!$B$2:$B$400,3,Readings!$C$2:$C$400),0))</f>
        <v/>
      </c>
      <c r="D7" s="4">
        <f>IF(B7=0,"",ROUND(AVERAGEIF(Readings!$B$2:$B$400,3,Readings!$D$2:$D$400),0))</f>
        <v/>
      </c>
      <c r="E7" s="4">
        <f>IF(B7=0,"",ROUND(AVERAGEIF(Readings!$B$2:$B$400,3,Readings!$E$2:$E$400),0))</f>
        <v/>
      </c>
      <c r="F7" s="4">
        <f>IF(B7=0,"",SUMPRODUCT(MAX((Readings!$B$2:$B$400=3)*Readings!$C$2:$C$400)))</f>
        <v/>
      </c>
      <c r="G7" s="5" t="n"/>
    </row>
    <row r="8">
      <c r="A8" s="4" t="n">
        <v>4</v>
      </c>
      <c r="B8" s="4">
        <f>COUNTIF(Readings!$B$2:$B$400,4)</f>
        <v/>
      </c>
      <c r="C8" s="4">
        <f>IF(B8=0,"",ROUND(AVERAGEIF(Readings!$B$2:$B$400,4,Readings!$C$2:$C$400),0))</f>
        <v/>
      </c>
      <c r="D8" s="4">
        <f>IF(B8=0,"",ROUND(AVERAGEIF(Readings!$B$2:$B$400,4,Readings!$D$2:$D$400),0))</f>
        <v/>
      </c>
      <c r="E8" s="4">
        <f>IF(B8=0,"",ROUND(AVERAGEIF(Readings!$B$2:$B$400,4,Readings!$E$2:$E$400),0))</f>
        <v/>
      </c>
      <c r="F8" s="4">
        <f>IF(B8=0,"",SUMPRODUCT(MAX((Readings!$B$2:$B$400=4)*Readings!$C$2:$C$400)))</f>
        <v/>
      </c>
      <c r="G8" s="5" t="n"/>
    </row>
    <row r="9">
      <c r="A9" s="4" t="n">
        <v>5</v>
      </c>
      <c r="B9" s="4">
        <f>COUNTIF(Readings!$B$2:$B$400,5)</f>
        <v/>
      </c>
      <c r="C9" s="4">
        <f>IF(B9=0,"",ROUND(AVERAGEIF(Readings!$B$2:$B$400,5,Readings!$C$2:$C$400),0))</f>
        <v/>
      </c>
      <c r="D9" s="4">
        <f>IF(B9=0,"",ROUND(AVERAGEIF(Readings!$B$2:$B$400,5,Readings!$D$2:$D$400),0))</f>
        <v/>
      </c>
      <c r="E9" s="4">
        <f>IF(B9=0,"",ROUND(AVERAGEIF(Readings!$B$2:$B$400,5,Readings!$E$2:$E$400),0))</f>
        <v/>
      </c>
      <c r="F9" s="4">
        <f>IF(B9=0,"",SUMPRODUCT(MAX((Readings!$B$2:$B$400=5)*Readings!$C$2:$C$400)))</f>
        <v/>
      </c>
      <c r="G9" s="5" t="n"/>
    </row>
    <row r="10">
      <c r="A10" s="4" t="n">
        <v>6</v>
      </c>
      <c r="B10" s="4">
        <f>COUNTIF(Readings!$B$2:$B$400,6)</f>
        <v/>
      </c>
      <c r="C10" s="4">
        <f>IF(B10=0,"",ROUND(AVERAGEIF(Readings!$B$2:$B$400,6,Readings!$C$2:$C$400),0))</f>
        <v/>
      </c>
      <c r="D10" s="4">
        <f>IF(B10=0,"",ROUND(AVERAGEIF(Readings!$B$2:$B$400,6,Readings!$D$2:$D$400),0))</f>
        <v/>
      </c>
      <c r="E10" s="4">
        <f>IF(B10=0,"",ROUND(AVERAGEIF(Readings!$B$2:$B$400,6,Readings!$E$2:$E$400),0))</f>
        <v/>
      </c>
      <c r="F10" s="4">
        <f>IF(B10=0,"",SUMPRODUCT(MAX((Readings!$B$2:$B$400=6)*Readings!$C$2:$C$400)))</f>
        <v/>
      </c>
      <c r="G10" s="5" t="n"/>
    </row>
    <row r="11">
      <c r="A11" s="4" t="n">
        <v>7</v>
      </c>
      <c r="B11" s="4">
        <f>COUNTIF(Readings!$B$2:$B$400,7)</f>
        <v/>
      </c>
      <c r="C11" s="4">
        <f>IF(B11=0,"",ROUND(AVERAGEIF(Readings!$B$2:$B$400,7,Readings!$C$2:$C$400),0))</f>
        <v/>
      </c>
      <c r="D11" s="4">
        <f>IF(B11=0,"",ROUND(AVERAGEIF(Readings!$B$2:$B$400,7,Readings!$D$2:$D$400),0))</f>
        <v/>
      </c>
      <c r="E11" s="4">
        <f>IF(B11=0,"",ROUND(AVERAGEIF(Readings!$B$2:$B$400,7,Readings!$E$2:$E$400),0))</f>
        <v/>
      </c>
      <c r="F11" s="4">
        <f>IF(B11=0,"",SUMPRODUCT(MAX((Readings!$B$2:$B$400=7)*Readings!$C$2:$C$400)))</f>
        <v/>
      </c>
      <c r="G11" s="5" t="n"/>
    </row>
    <row r="12">
      <c r="A12" s="4" t="n">
        <v>8</v>
      </c>
      <c r="B12" s="4">
        <f>COUNTIF(Readings!$B$2:$B$400,8)</f>
        <v/>
      </c>
      <c r="C12" s="4">
        <f>IF(B12=0,"",ROUND(AVERAGEIF(Readings!$B$2:$B$400,8,Readings!$C$2:$C$400),0))</f>
        <v/>
      </c>
      <c r="D12" s="4">
        <f>IF(B12=0,"",ROUND(AVERAGEIF(Readings!$B$2:$B$400,8,Readings!$D$2:$D$400),0))</f>
        <v/>
      </c>
      <c r="E12" s="4">
        <f>IF(B12=0,"",ROUND(AVERAGEIF(Readings!$B$2:$B$400,8,Readings!$E$2:$E$400),0))</f>
        <v/>
      </c>
      <c r="F12" s="4">
        <f>IF(B12=0,"",SUMPRODUCT(MAX((Readings!$B$2:$B$400=8)*Readings!$C$2:$C$400)))</f>
        <v/>
      </c>
      <c r="G12" s="5" t="n"/>
    </row>
    <row r="13">
      <c r="A13" s="4" t="n">
        <v>9</v>
      </c>
      <c r="B13" s="4">
        <f>COUNTIF(Readings!$B$2:$B$400,9)</f>
        <v/>
      </c>
      <c r="C13" s="4">
        <f>IF(B13=0,"",ROUND(AVERAGEIF(Readings!$B$2:$B$400,9,Readings!$C$2:$C$400),0))</f>
        <v/>
      </c>
      <c r="D13" s="4">
        <f>IF(B13=0,"",ROUND(AVERAGEIF(Readings!$B$2:$B$400,9,Readings!$D$2:$D$400),0))</f>
        <v/>
      </c>
      <c r="E13" s="4">
        <f>IF(B13=0,"",ROUND(AVERAGEIF(Readings!$B$2:$B$400,9,Readings!$E$2:$E$400),0))</f>
        <v/>
      </c>
      <c r="F13" s="4">
        <f>IF(B13=0,"",SUMPRODUCT(MAX((Readings!$B$2:$B$400=9)*Readings!$C$2:$C$400)))</f>
        <v/>
      </c>
      <c r="G13" s="5" t="n"/>
    </row>
    <row r="14">
      <c r="A14" s="4" t="n">
        <v>10</v>
      </c>
      <c r="B14" s="4">
        <f>COUNTIF(Readings!$B$2:$B$400,10)</f>
        <v/>
      </c>
      <c r="C14" s="4">
        <f>IF(B14=0,"",ROUND(AVERAGEIF(Readings!$B$2:$B$400,10,Readings!$C$2:$C$400),0))</f>
        <v/>
      </c>
      <c r="D14" s="4">
        <f>IF(B14=0,"",ROUND(AVERAGEIF(Readings!$B$2:$B$400,10,Readings!$D$2:$D$400),0))</f>
        <v/>
      </c>
      <c r="E14" s="4">
        <f>IF(B14=0,"",ROUND(AVERAGEIF(Readings!$B$2:$B$400,10,Readings!$E$2:$E$400),0))</f>
        <v/>
      </c>
      <c r="F14" s="4">
        <f>IF(B14=0,"",SUMPRODUCT(MAX((Readings!$B$2:$B$400=10)*Readings!$C$2:$C$400)))</f>
        <v/>
      </c>
      <c r="G14" s="5" t="n"/>
    </row>
    <row r="15">
      <c r="A15" s="4" t="n">
        <v>11</v>
      </c>
      <c r="B15" s="4">
        <f>COUNTIF(Readings!$B$2:$B$400,11)</f>
        <v/>
      </c>
      <c r="C15" s="4">
        <f>IF(B15=0,"",ROUND(AVERAGEIF(Readings!$B$2:$B$400,11,Readings!$C$2:$C$400),0))</f>
        <v/>
      </c>
      <c r="D15" s="4">
        <f>IF(B15=0,"",ROUND(AVERAGEIF(Readings!$B$2:$B$400,11,Readings!$D$2:$D$400),0))</f>
        <v/>
      </c>
      <c r="E15" s="4">
        <f>IF(B15=0,"",ROUND(AVERAGEIF(Readings!$B$2:$B$400,11,Readings!$E$2:$E$400),0))</f>
        <v/>
      </c>
      <c r="F15" s="4">
        <f>IF(B15=0,"",SUMPRODUCT(MAX((Readings!$B$2:$B$400=11)*Readings!$C$2:$C$400)))</f>
        <v/>
      </c>
      <c r="G15" s="5" t="n"/>
    </row>
    <row r="16">
      <c r="A16" s="4" t="n">
        <v>12</v>
      </c>
      <c r="B16" s="4">
        <f>COUNTIF(Readings!$B$2:$B$400,12)</f>
        <v/>
      </c>
      <c r="C16" s="4">
        <f>IF(B16=0,"",ROUND(AVERAGEIF(Readings!$B$2:$B$400,12,Readings!$C$2:$C$400),0))</f>
        <v/>
      </c>
      <c r="D16" s="4">
        <f>IF(B16=0,"",ROUND(AVERAGEIF(Readings!$B$2:$B$400,12,Readings!$D$2:$D$400),0))</f>
        <v/>
      </c>
      <c r="E16" s="4">
        <f>IF(B16=0,"",ROUND(AVERAGEIF(Readings!$B$2:$B$400,12,Readings!$E$2:$E$400),0))</f>
        <v/>
      </c>
      <c r="F16" s="4">
        <f>IF(B16=0,"",SUMPRODUCT(MAX((Readings!$B$2:$B$400=12)*Readings!$C$2:$C$400)))</f>
        <v/>
      </c>
      <c r="G16" s="5" t="n"/>
    </row>
  </sheetData>
  <mergeCells count="2">
    <mergeCell ref="A2:G2"/>
    <mergeCell ref="A1:G1"/>
  </mergeCells>
  <printOptions horizontalCentered="1"/>
  <pageMargins left="0.4" right="0.4" top="0.4" bottom="0.4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9" customWidth="1" min="5" max="5"/>
  </cols>
  <sheetData>
    <row r="1">
      <c r="A1" s="3" t="inlineStr">
        <is>
          <t>Date</t>
        </is>
      </c>
      <c r="B1" s="3" t="inlineStr">
        <is>
          <t>Week</t>
        </is>
      </c>
      <c r="C1" s="3" t="inlineStr">
        <is>
          <t>Systolic</t>
        </is>
      </c>
      <c r="D1" s="3" t="inlineStr">
        <is>
          <t>Diastolic</t>
        </is>
      </c>
      <c r="E1" s="3" t="inlineStr">
        <is>
          <t>Pulse</t>
        </is>
      </c>
    </row>
    <row r="2">
      <c r="A2" s="6" t="n">
        <v>46327</v>
      </c>
      <c r="B2" s="4">
        <f>INT((A2-$A$2)/7)+1</f>
        <v/>
      </c>
      <c r="C2" s="5" t="n">
        <v>123</v>
      </c>
      <c r="D2" s="5" t="n">
        <v>83</v>
      </c>
      <c r="E2" s="5" t="n">
        <v>72</v>
      </c>
    </row>
    <row r="3">
      <c r="A3" s="6" t="n">
        <v>46328</v>
      </c>
      <c r="B3" s="4">
        <f>INT((A3-$A$2)/7)+1</f>
        <v/>
      </c>
      <c r="C3" s="5" t="n">
        <v>120</v>
      </c>
      <c r="D3" s="5" t="n">
        <v>79</v>
      </c>
      <c r="E3" s="5" t="n">
        <v>78</v>
      </c>
    </row>
    <row r="4">
      <c r="A4" s="6" t="n">
        <v>46329</v>
      </c>
      <c r="B4" s="4">
        <f>INT((A4-$A$2)/7)+1</f>
        <v/>
      </c>
      <c r="C4" s="5" t="n">
        <v>131</v>
      </c>
      <c r="D4" s="5" t="n">
        <v>84</v>
      </c>
      <c r="E4" s="5" t="n">
        <v>73</v>
      </c>
    </row>
    <row r="5">
      <c r="A5" s="6" t="n">
        <v>46330</v>
      </c>
      <c r="B5" s="4">
        <f>INT((A5-$A$2)/7)+1</f>
        <v/>
      </c>
      <c r="C5" s="5" t="n">
        <v>118</v>
      </c>
      <c r="D5" s="5" t="n">
        <v>83</v>
      </c>
      <c r="E5" s="5" t="n">
        <v>64</v>
      </c>
    </row>
    <row r="6">
      <c r="A6" s="6" t="n">
        <v>46331</v>
      </c>
      <c r="B6" s="4">
        <f>INT((A6-$A$2)/7)+1</f>
        <v/>
      </c>
      <c r="C6" s="5" t="n">
        <v>131</v>
      </c>
      <c r="D6" s="5" t="n">
        <v>78</v>
      </c>
      <c r="E6" s="5" t="n">
        <v>72</v>
      </c>
    </row>
    <row r="7">
      <c r="A7" s="6" t="n">
        <v>46332</v>
      </c>
      <c r="B7" s="4">
        <f>INT((A7-$A$2)/7)+1</f>
        <v/>
      </c>
      <c r="C7" s="5" t="n">
        <v>123</v>
      </c>
      <c r="D7" s="5" t="n">
        <v>77</v>
      </c>
      <c r="E7" s="5" t="n">
        <v>75</v>
      </c>
    </row>
    <row r="8">
      <c r="A8" s="6" t="n">
        <v>46333</v>
      </c>
      <c r="B8" s="4">
        <f>INT((A8-$A$2)/7)+1</f>
        <v/>
      </c>
      <c r="C8" s="5" t="n">
        <v>131</v>
      </c>
      <c r="D8" s="5" t="n">
        <v>82</v>
      </c>
      <c r="E8" s="5" t="n">
        <v>77</v>
      </c>
    </row>
    <row r="9">
      <c r="A9" s="6" t="n">
        <v>46334</v>
      </c>
      <c r="B9" s="4">
        <f>INT((A9-$A$2)/7)+1</f>
        <v/>
      </c>
      <c r="C9" s="5" t="n">
        <v>133</v>
      </c>
      <c r="D9" s="5" t="n">
        <v>81</v>
      </c>
      <c r="E9" s="5" t="n">
        <v>70</v>
      </c>
    </row>
    <row r="10">
      <c r="A10" s="6" t="n">
        <v>46335</v>
      </c>
      <c r="B10" s="4">
        <f>INT((A10-$A$2)/7)+1</f>
        <v/>
      </c>
      <c r="C10" s="5" t="n">
        <v>120</v>
      </c>
      <c r="D10" s="5" t="n">
        <v>77</v>
      </c>
      <c r="E10" s="5" t="n">
        <v>74</v>
      </c>
    </row>
    <row r="11">
      <c r="A11" s="6" t="n">
        <v>46336</v>
      </c>
      <c r="B11" s="4">
        <f>INT((A11-$A$2)/7)+1</f>
        <v/>
      </c>
      <c r="C11" s="5" t="n">
        <v>120</v>
      </c>
      <c r="D11" s="5" t="n">
        <v>82</v>
      </c>
      <c r="E11" s="5" t="n">
        <v>70</v>
      </c>
    </row>
    <row r="12">
      <c r="A12" s="6" t="n">
        <v>46337</v>
      </c>
      <c r="B12" s="4">
        <f>INT((A12-$A$2)/7)+1</f>
        <v/>
      </c>
      <c r="C12" s="5" t="n">
        <v>116</v>
      </c>
      <c r="D12" s="5" t="n">
        <v>84</v>
      </c>
      <c r="E12" s="5" t="n">
        <v>76</v>
      </c>
    </row>
    <row r="13">
      <c r="A13" s="6" t="n">
        <v>46338</v>
      </c>
      <c r="B13" s="4">
        <f>INT((A13-$A$2)/7)+1</f>
        <v/>
      </c>
      <c r="C13" s="5" t="n">
        <v>118</v>
      </c>
      <c r="D13" s="5" t="n">
        <v>76</v>
      </c>
      <c r="E13" s="5" t="n">
        <v>76</v>
      </c>
    </row>
    <row r="14">
      <c r="A14" s="6" t="n">
        <v>46339</v>
      </c>
      <c r="B14" s="4">
        <f>INT((A14-$A$2)/7)+1</f>
        <v/>
      </c>
      <c r="C14" s="5" t="n">
        <v>134</v>
      </c>
      <c r="D14" s="5" t="n">
        <v>74</v>
      </c>
      <c r="E14" s="5" t="n">
        <v>68</v>
      </c>
    </row>
    <row r="15">
      <c r="A15" s="6" t="n">
        <v>46340</v>
      </c>
      <c r="B15" s="4">
        <f>INT((A15-$A$2)/7)+1</f>
        <v/>
      </c>
      <c r="C15" s="5" t="n">
        <v>116</v>
      </c>
      <c r="D15" s="5" t="n">
        <v>78</v>
      </c>
      <c r="E15" s="5" t="n">
        <v>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2026-10-31T09:35:30Z</dcterms:created>
  <dcterms:modified xmlns:dcterms="http://purl.org/dc/terms/" xmlns:xsi="http://www.w3.org/2001/XMLSchema-instance" xsi:type="dcterms:W3CDTF">2026-10-31T09:35:30Z</dcterms:modified>
</cp:coreProperties>
</file>